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Sv3-1\確認検査部\様式\★最新【R６年１０月～】確認申請書\Ｒ7年4月～の変更\"/>
    </mc:Choice>
  </mc:AlternateContent>
  <xr:revisionPtr revIDLastSave="0" documentId="13_ncr:1_{FADB9E3E-6A24-4CF2-A823-69C916DF61A4}" xr6:coauthVersionLast="47" xr6:coauthVersionMax="47" xr10:uidLastSave="{00000000-0000-0000-0000-000000000000}"/>
  <bookViews>
    <workbookView xWindow="-120" yWindow="-120" windowWidth="29040" windowHeight="15720" tabRatio="871" xr2:uid="{00000000-000D-0000-FFFF-FFFF00000000}"/>
  </bookViews>
  <sheets>
    <sheet name="【申請書】第一面" sheetId="1" r:id="rId1"/>
    <sheet name="第二面" sheetId="2" r:id="rId2"/>
    <sheet name="別紙" sheetId="7" r:id="rId3"/>
    <sheet name="第三面" sheetId="3" r:id="rId4"/>
    <sheet name="第四面" sheetId="5" r:id="rId5"/>
    <sheet name="第五面" sheetId="6" r:id="rId6"/>
    <sheet name="第六面" sheetId="11" r:id="rId7"/>
    <sheet name="【概要書】第一面" sheetId="13" r:id="rId8"/>
    <sheet name="概ー別紙 (2)" sheetId="19" r:id="rId9"/>
    <sheet name="概ー第二面 " sheetId="16" r:id="rId10"/>
    <sheet name="概ー第三面" sheetId="37" r:id="rId11"/>
    <sheet name="建築工事届（別記第40号様式）※令和7年１月1日着工～" sheetId="31" r:id="rId12"/>
    <sheet name="追加記入欄" sheetId="32" r:id="rId13"/>
    <sheet name="受付票" sheetId="25" r:id="rId14"/>
    <sheet name="現地調査表" sheetId="36" r:id="rId15"/>
    <sheet name="関係企業" sheetId="27" r:id="rId16"/>
    <sheet name="検査予約" sheetId="40" r:id="rId17"/>
    <sheet name="中間検査" sheetId="29" r:id="rId18"/>
    <sheet name="完了検査" sheetId="28" r:id="rId19"/>
    <sheet name="Sheet2" sheetId="38" r:id="rId20"/>
    <sheet name="用途番号用" sheetId="33" state="hidden" r:id="rId21"/>
    <sheet name="市町村コード" sheetId="34" state="hidden" r:id="rId22"/>
    <sheet name="市町村コード (2)" sheetId="35" state="hidden" r:id="rId23"/>
  </sheets>
  <definedNames>
    <definedName name="_xlnm._FilterDatabase" localSheetId="11" hidden="1">'建築工事届（別記第40号様式）※令和7年１月1日着工～'!$A$59:$N$60</definedName>
    <definedName name="_xlnm._FilterDatabase" localSheetId="22" hidden="1">'市町村コード (2)'!$A$1:$F$1903</definedName>
    <definedName name="_xlnm._FilterDatabase" localSheetId="12" hidden="1">追加記入欄!#REF!</definedName>
    <definedName name="_xlnm.Print_Area" localSheetId="7">【概要書】第一面!$A$1:$AC$164</definedName>
    <definedName name="_xlnm.Print_Area" localSheetId="0">【申請書】第一面!$A$1:$AC$46</definedName>
    <definedName name="_xlnm.Print_Area" localSheetId="10">概ー第三面!$A$1:$AC$8</definedName>
    <definedName name="_xlnm.Print_Area" localSheetId="9">'概ー第二面 '!$A$1:$AC$94</definedName>
    <definedName name="_xlnm.Print_Area" localSheetId="8">'概ー別紙 (2)'!$A$1:$AC$44</definedName>
    <definedName name="_xlnm.Print_Area" localSheetId="18">完了検査!$A$1:$AC$217</definedName>
    <definedName name="_xlnm.Print_Area" localSheetId="15">関係企業!$A$1:$O$45</definedName>
    <definedName name="_xlnm.Print_Area" localSheetId="11">'建築工事届（別記第40号様式）※令和7年１月1日着工～'!$A$1:$AL$162</definedName>
    <definedName name="_xlnm.Print_Area" localSheetId="16">検査予約!$A$1:$AF$45</definedName>
    <definedName name="_xlnm.Print_Area" localSheetId="14">現地調査表!$A$1:$Q$51</definedName>
    <definedName name="_xlnm.Print_Area" localSheetId="13">受付票!$A$1:$Q$29</definedName>
    <definedName name="_xlnm.Print_Area" localSheetId="5">第五面!$A$1:$AC$48</definedName>
    <definedName name="_xlnm.Print_Area" localSheetId="3">第三面!$A$1:$AC$94</definedName>
    <definedName name="_xlnm.Print_Area" localSheetId="4">第四面!$A$1:$AC$78</definedName>
    <definedName name="_xlnm.Print_Area" localSheetId="1">第二面!$A$1:$AF$176</definedName>
    <definedName name="_xlnm.Print_Area" localSheetId="17">中間検査!$A$1:$AC$223</definedName>
    <definedName name="_xlnm.Print_Area" localSheetId="12">追加記入欄!$A$1:$CL$76</definedName>
    <definedName name="_xlnm.Print_Area" localSheetId="2">別紙!$A$1:$AC$44</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80" i="29" l="1"/>
  <c r="G180" i="29"/>
  <c r="S179" i="29"/>
  <c r="O179" i="29"/>
  <c r="K179" i="29"/>
  <c r="G179" i="29"/>
  <c r="M180" i="28"/>
  <c r="G180" i="28"/>
  <c r="S179" i="28"/>
  <c r="O179" i="28"/>
  <c r="K179" i="28"/>
  <c r="G179" i="28"/>
  <c r="F8" i="16"/>
  <c r="T180" i="28"/>
  <c r="E22" i="40"/>
  <c r="Z22" i="40"/>
  <c r="E21" i="40"/>
  <c r="T20" i="40"/>
  <c r="E20" i="40"/>
  <c r="Z8" i="40"/>
  <c r="Z7" i="40"/>
  <c r="E8" i="40"/>
  <c r="E7" i="40"/>
  <c r="D7" i="25"/>
  <c r="B27" i="36"/>
  <c r="E27" i="36"/>
  <c r="G27" i="36"/>
  <c r="I27" i="36"/>
  <c r="B2" i="36"/>
  <c r="B6" i="36"/>
  <c r="B5" i="36"/>
  <c r="B3" i="36"/>
  <c r="D174" i="2"/>
  <c r="P23" i="31"/>
  <c r="D86" i="16" l="1"/>
  <c r="D85" i="16"/>
  <c r="M83" i="16"/>
  <c r="J83" i="16"/>
  <c r="K127" i="2" l="1"/>
  <c r="K128" i="2"/>
  <c r="K126" i="2"/>
  <c r="K125" i="2"/>
  <c r="K123" i="2"/>
  <c r="Q60" i="31"/>
  <c r="L60" i="31"/>
  <c r="J72" i="31"/>
  <c r="AT72" i="31" s="1"/>
  <c r="K25" i="2" l="1"/>
  <c r="I16" i="31"/>
  <c r="O20" i="1"/>
  <c r="I24" i="31" l="1"/>
  <c r="L61" i="31"/>
  <c r="U61" i="31"/>
  <c r="Q61" i="31"/>
  <c r="U60" i="31"/>
  <c r="I35" i="31"/>
  <c r="I34" i="31"/>
  <c r="I33" i="31"/>
  <c r="P32" i="31"/>
  <c r="I31" i="31"/>
  <c r="I18" i="31"/>
  <c r="I19" i="31" l="1"/>
  <c r="I17" i="31"/>
  <c r="D1903" i="35"/>
  <c r="D1902" i="35"/>
  <c r="D1901" i="35"/>
  <c r="D1900" i="35"/>
  <c r="D1899" i="35"/>
  <c r="D1898" i="35"/>
  <c r="D1897" i="35"/>
  <c r="D1896" i="35"/>
  <c r="D1895" i="35"/>
  <c r="D1894" i="35"/>
  <c r="D1893" i="35"/>
  <c r="D1892" i="35"/>
  <c r="D1891" i="35"/>
  <c r="D1890" i="35"/>
  <c r="D1889" i="35"/>
  <c r="D1888" i="35"/>
  <c r="D1887" i="35"/>
  <c r="D1886" i="35"/>
  <c r="D1885" i="35"/>
  <c r="D1884" i="35"/>
  <c r="D1883" i="35"/>
  <c r="D1882" i="35"/>
  <c r="D1881" i="35"/>
  <c r="D1880" i="35"/>
  <c r="D1879" i="35"/>
  <c r="D1878" i="35"/>
  <c r="D1877" i="35"/>
  <c r="D1876" i="35"/>
  <c r="D1875" i="35"/>
  <c r="D1874" i="35"/>
  <c r="D1873" i="35"/>
  <c r="D1872" i="35"/>
  <c r="D1871" i="35"/>
  <c r="D1870" i="35"/>
  <c r="D1869" i="35"/>
  <c r="D1868" i="35"/>
  <c r="D1867" i="35"/>
  <c r="D1866" i="35"/>
  <c r="D1865" i="35"/>
  <c r="D1864" i="35"/>
  <c r="D1863" i="35"/>
  <c r="D1862" i="35"/>
  <c r="D1861" i="35"/>
  <c r="D1860" i="35"/>
  <c r="D1859" i="35"/>
  <c r="D1858" i="35"/>
  <c r="D1857" i="35"/>
  <c r="D1856" i="35"/>
  <c r="D1855" i="35"/>
  <c r="D1854" i="35"/>
  <c r="D1853" i="35"/>
  <c r="D1852" i="35"/>
  <c r="D1851" i="35"/>
  <c r="D1850" i="35"/>
  <c r="D1849" i="35"/>
  <c r="D1848" i="35"/>
  <c r="D1847" i="35"/>
  <c r="D1846" i="35"/>
  <c r="D1845" i="35"/>
  <c r="D1844" i="35"/>
  <c r="D1843" i="35"/>
  <c r="D1842" i="35"/>
  <c r="D1841" i="35"/>
  <c r="D1840" i="35"/>
  <c r="D1839" i="35"/>
  <c r="D1838" i="35"/>
  <c r="D1837" i="35"/>
  <c r="D1836" i="35"/>
  <c r="D1835" i="35"/>
  <c r="D1834" i="35"/>
  <c r="D1833" i="35"/>
  <c r="D1832" i="35"/>
  <c r="D1831" i="35"/>
  <c r="D1830" i="35"/>
  <c r="D1829" i="35"/>
  <c r="D1828" i="35"/>
  <c r="D1827" i="35"/>
  <c r="D1826" i="35"/>
  <c r="D1825" i="35"/>
  <c r="D1824" i="35"/>
  <c r="D1823" i="35"/>
  <c r="D1822" i="35"/>
  <c r="D1821" i="35"/>
  <c r="D1820" i="35"/>
  <c r="D1819" i="35"/>
  <c r="D1818" i="35"/>
  <c r="D1817" i="35"/>
  <c r="D1816" i="35"/>
  <c r="D1815" i="35"/>
  <c r="D1814" i="35"/>
  <c r="D1813" i="35"/>
  <c r="D1812" i="35"/>
  <c r="D1811" i="35"/>
  <c r="D1810" i="35"/>
  <c r="D1809" i="35"/>
  <c r="D1808" i="35"/>
  <c r="D1807" i="35"/>
  <c r="D1806" i="35"/>
  <c r="D1805" i="35"/>
  <c r="D1804" i="35"/>
  <c r="D1803" i="35"/>
  <c r="D1802" i="35"/>
  <c r="D1801" i="35"/>
  <c r="D1800" i="35"/>
  <c r="D1799" i="35"/>
  <c r="D1798" i="35"/>
  <c r="D1797" i="35"/>
  <c r="D1796" i="35"/>
  <c r="D1795" i="35"/>
  <c r="D1794" i="35"/>
  <c r="D1793" i="35"/>
  <c r="D1792" i="35"/>
  <c r="D1791" i="35"/>
  <c r="D1790" i="35"/>
  <c r="D1789" i="35"/>
  <c r="D1788" i="35"/>
  <c r="D1787" i="35"/>
  <c r="D1786" i="35"/>
  <c r="D1785" i="35"/>
  <c r="D1784" i="35"/>
  <c r="D1783" i="35"/>
  <c r="D1782" i="35"/>
  <c r="D1781" i="35"/>
  <c r="D1780" i="35"/>
  <c r="D1779" i="35"/>
  <c r="D1778" i="35"/>
  <c r="D1777" i="35"/>
  <c r="D1776" i="35"/>
  <c r="D1775" i="35"/>
  <c r="D1774" i="35"/>
  <c r="D1773" i="35"/>
  <c r="D1772" i="35"/>
  <c r="D1771" i="35"/>
  <c r="D1770" i="35"/>
  <c r="D1769" i="35"/>
  <c r="D1768" i="35"/>
  <c r="D1767" i="35"/>
  <c r="D1766" i="35"/>
  <c r="D1765" i="35"/>
  <c r="D1764" i="35"/>
  <c r="D1763" i="35"/>
  <c r="D1762" i="35"/>
  <c r="D1761" i="35"/>
  <c r="D1760" i="35"/>
  <c r="D1759" i="35"/>
  <c r="D1758" i="35"/>
  <c r="D1757" i="35"/>
  <c r="D1756" i="35"/>
  <c r="D1755" i="35"/>
  <c r="D1754" i="35"/>
  <c r="D1753" i="35"/>
  <c r="D1752" i="35"/>
  <c r="D1751" i="35"/>
  <c r="D1750" i="35"/>
  <c r="D1749" i="35"/>
  <c r="D1748" i="35"/>
  <c r="D1747" i="35"/>
  <c r="D1746" i="35"/>
  <c r="D1745" i="35"/>
  <c r="D1744" i="35"/>
  <c r="D1743" i="35"/>
  <c r="D1742" i="35"/>
  <c r="D1741" i="35"/>
  <c r="D1740" i="35"/>
  <c r="D1739" i="35"/>
  <c r="D1738" i="35"/>
  <c r="D1737" i="35"/>
  <c r="D1736" i="35"/>
  <c r="D1735" i="35"/>
  <c r="D1734" i="35"/>
  <c r="D1733" i="35"/>
  <c r="D1732" i="35"/>
  <c r="D1731" i="35"/>
  <c r="D1730" i="35"/>
  <c r="D1729" i="35"/>
  <c r="D1728" i="35"/>
  <c r="D1727" i="35"/>
  <c r="D1726" i="35"/>
  <c r="D1725" i="35"/>
  <c r="D1724" i="35"/>
  <c r="D1723" i="35"/>
  <c r="D1722" i="35"/>
  <c r="D1721" i="35"/>
  <c r="D1720" i="35"/>
  <c r="D1719" i="35"/>
  <c r="D1718" i="35"/>
  <c r="D1717" i="35"/>
  <c r="D1716" i="35"/>
  <c r="D1715" i="35"/>
  <c r="D1714" i="35"/>
  <c r="D1713" i="35"/>
  <c r="D1712" i="35"/>
  <c r="D1711" i="35"/>
  <c r="D1710" i="35"/>
  <c r="D1709" i="35"/>
  <c r="D1708" i="35"/>
  <c r="D1707" i="35"/>
  <c r="D1706" i="35"/>
  <c r="D1705" i="35"/>
  <c r="D1704" i="35"/>
  <c r="D1703" i="35"/>
  <c r="D1702" i="35"/>
  <c r="D1701" i="35"/>
  <c r="D1700" i="35"/>
  <c r="D1699" i="35"/>
  <c r="D1698" i="35"/>
  <c r="D1697" i="35"/>
  <c r="D1696" i="35"/>
  <c r="D1695" i="35"/>
  <c r="D1694" i="35"/>
  <c r="D1693" i="35"/>
  <c r="D1692" i="35"/>
  <c r="D1691" i="35"/>
  <c r="D1690" i="35"/>
  <c r="D1689" i="35"/>
  <c r="D1688" i="35"/>
  <c r="D1687" i="35"/>
  <c r="D1686" i="35"/>
  <c r="D1685" i="35"/>
  <c r="D1684" i="35"/>
  <c r="D1683" i="35"/>
  <c r="D1682" i="35"/>
  <c r="D1681" i="35"/>
  <c r="D1680" i="35"/>
  <c r="D1679" i="35"/>
  <c r="D1678" i="35"/>
  <c r="D1677" i="35"/>
  <c r="D1676" i="35"/>
  <c r="D1675" i="35"/>
  <c r="D1674" i="35"/>
  <c r="D1673" i="35"/>
  <c r="D1672" i="35"/>
  <c r="D1671" i="35"/>
  <c r="D1670" i="35"/>
  <c r="D1669" i="35"/>
  <c r="D1668" i="35"/>
  <c r="D1667" i="35"/>
  <c r="D1666" i="35"/>
  <c r="D1665" i="35"/>
  <c r="D1664" i="35"/>
  <c r="D1663" i="35"/>
  <c r="D1662" i="35"/>
  <c r="D1661" i="35"/>
  <c r="D1660" i="35"/>
  <c r="D1659" i="35"/>
  <c r="D1658" i="35"/>
  <c r="D1657" i="35"/>
  <c r="D1656" i="35"/>
  <c r="D1655" i="35"/>
  <c r="D1654" i="35"/>
  <c r="D1653" i="35"/>
  <c r="D1652" i="35"/>
  <c r="D1651" i="35"/>
  <c r="D1650" i="35"/>
  <c r="D1649" i="35"/>
  <c r="D1648" i="35"/>
  <c r="D1647" i="35"/>
  <c r="D1646" i="35"/>
  <c r="D1645" i="35"/>
  <c r="D1644" i="35"/>
  <c r="D1643" i="35"/>
  <c r="D1642" i="35"/>
  <c r="D1641" i="35"/>
  <c r="D1640" i="35"/>
  <c r="D1639" i="35"/>
  <c r="D1638" i="35"/>
  <c r="D1637" i="35"/>
  <c r="D1636" i="35"/>
  <c r="D1635" i="35"/>
  <c r="D1634" i="35"/>
  <c r="D1633" i="35"/>
  <c r="D1632" i="35"/>
  <c r="D1631" i="35"/>
  <c r="D1630" i="35"/>
  <c r="D1629" i="35"/>
  <c r="D1628" i="35"/>
  <c r="D1627" i="35"/>
  <c r="D1626" i="35"/>
  <c r="D1625" i="35"/>
  <c r="D1624" i="35"/>
  <c r="D1623" i="35"/>
  <c r="D1622" i="35"/>
  <c r="D1621" i="35"/>
  <c r="D1620" i="35"/>
  <c r="D1619" i="35"/>
  <c r="D1618" i="35"/>
  <c r="D1617" i="35"/>
  <c r="D1616" i="35"/>
  <c r="D1615" i="35"/>
  <c r="D1614" i="35"/>
  <c r="D1613" i="35"/>
  <c r="D1612" i="35"/>
  <c r="D1611" i="35"/>
  <c r="D1610" i="35"/>
  <c r="D1609" i="35"/>
  <c r="D1608" i="35"/>
  <c r="D1607" i="35"/>
  <c r="D1606" i="35"/>
  <c r="D1605" i="35"/>
  <c r="D1604" i="35"/>
  <c r="D1603" i="35"/>
  <c r="D1602" i="35"/>
  <c r="D1601" i="35"/>
  <c r="D1600" i="35"/>
  <c r="D1599" i="35"/>
  <c r="D1598" i="35"/>
  <c r="D1597" i="35"/>
  <c r="D1596" i="35"/>
  <c r="D1595" i="35"/>
  <c r="D1594" i="35"/>
  <c r="D1593" i="35"/>
  <c r="D1592" i="35"/>
  <c r="D1591" i="35"/>
  <c r="D1590" i="35"/>
  <c r="D1589" i="35"/>
  <c r="D1588" i="35"/>
  <c r="D1587" i="35"/>
  <c r="D1586" i="35"/>
  <c r="D1585" i="35"/>
  <c r="D1584" i="35"/>
  <c r="D1583" i="35"/>
  <c r="D1582" i="35"/>
  <c r="D1581" i="35"/>
  <c r="D1580" i="35"/>
  <c r="D1579" i="35"/>
  <c r="D1578" i="35"/>
  <c r="D1577" i="35"/>
  <c r="D1576" i="35"/>
  <c r="D1575" i="35"/>
  <c r="D1574" i="35"/>
  <c r="D1573" i="35"/>
  <c r="D1572" i="35"/>
  <c r="D1571" i="35"/>
  <c r="D1570" i="35"/>
  <c r="D1569" i="35"/>
  <c r="D1568" i="35"/>
  <c r="D1567" i="35"/>
  <c r="D1566" i="35"/>
  <c r="D1565" i="35"/>
  <c r="D1564" i="35"/>
  <c r="D1563" i="35"/>
  <c r="D1562" i="35"/>
  <c r="D1561" i="35"/>
  <c r="D1560" i="35"/>
  <c r="D1559" i="35"/>
  <c r="D1558" i="35"/>
  <c r="D1557" i="35"/>
  <c r="D1556" i="35"/>
  <c r="D1555" i="35"/>
  <c r="D1554" i="35"/>
  <c r="D1553" i="35"/>
  <c r="D1552" i="35"/>
  <c r="D1551" i="35"/>
  <c r="D1550" i="35"/>
  <c r="D1549" i="35"/>
  <c r="D1548" i="35"/>
  <c r="D1547" i="35"/>
  <c r="D1546" i="35"/>
  <c r="D1545" i="35"/>
  <c r="D1544" i="35"/>
  <c r="D1543" i="35"/>
  <c r="D1542" i="35"/>
  <c r="D1541" i="35"/>
  <c r="D1540" i="35"/>
  <c r="D1539" i="35"/>
  <c r="D1538" i="35"/>
  <c r="D1537" i="35"/>
  <c r="D1536" i="35"/>
  <c r="D1535" i="35"/>
  <c r="D1534" i="35"/>
  <c r="D1533" i="35"/>
  <c r="D1532" i="35"/>
  <c r="D1531" i="35"/>
  <c r="D1530" i="35"/>
  <c r="D1529" i="35"/>
  <c r="D1528" i="35"/>
  <c r="D1527" i="35"/>
  <c r="D1526" i="35"/>
  <c r="D1525" i="35"/>
  <c r="D1524" i="35"/>
  <c r="D1523" i="35"/>
  <c r="D1522" i="35"/>
  <c r="D1521" i="35"/>
  <c r="D1520" i="35"/>
  <c r="D1519" i="35"/>
  <c r="D1518" i="35"/>
  <c r="D1517" i="35"/>
  <c r="D1516" i="35"/>
  <c r="D1515" i="35"/>
  <c r="D1514" i="35"/>
  <c r="D1513" i="35"/>
  <c r="D1512" i="35"/>
  <c r="D1511" i="35"/>
  <c r="D1510" i="35"/>
  <c r="D1509" i="35"/>
  <c r="D1508" i="35"/>
  <c r="D1507" i="35"/>
  <c r="D1506" i="35"/>
  <c r="D1505" i="35"/>
  <c r="D1504" i="35"/>
  <c r="D1503" i="35"/>
  <c r="D1502" i="35"/>
  <c r="D1501" i="35"/>
  <c r="D1500" i="35"/>
  <c r="D1499" i="35"/>
  <c r="D1498" i="35"/>
  <c r="D1497" i="35"/>
  <c r="D1496" i="35"/>
  <c r="D1495" i="35"/>
  <c r="D1494" i="35"/>
  <c r="D1493" i="35"/>
  <c r="D1492" i="35"/>
  <c r="D1491" i="35"/>
  <c r="D1490" i="35"/>
  <c r="D1489" i="35"/>
  <c r="D1488" i="35"/>
  <c r="D1487" i="35"/>
  <c r="D1486" i="35"/>
  <c r="D1485" i="35"/>
  <c r="D1484" i="35"/>
  <c r="D1483" i="35"/>
  <c r="D1482" i="35"/>
  <c r="D1481" i="35"/>
  <c r="D1480" i="35"/>
  <c r="D1479" i="35"/>
  <c r="D1478" i="35"/>
  <c r="D1477" i="35"/>
  <c r="D1476" i="35"/>
  <c r="D1475" i="35"/>
  <c r="D1474" i="35"/>
  <c r="D1473" i="35"/>
  <c r="D1472" i="35"/>
  <c r="D1471" i="35"/>
  <c r="D1470" i="35"/>
  <c r="D1469" i="35"/>
  <c r="D1468" i="35"/>
  <c r="D1467" i="35"/>
  <c r="D1466" i="35"/>
  <c r="D1465" i="35"/>
  <c r="D1464" i="35"/>
  <c r="D1463" i="35"/>
  <c r="D1462" i="35"/>
  <c r="D1461" i="35"/>
  <c r="D1460" i="35"/>
  <c r="D1459" i="35"/>
  <c r="D1458" i="35"/>
  <c r="D1457" i="35"/>
  <c r="D1456" i="35"/>
  <c r="D1455" i="35"/>
  <c r="D1454" i="35"/>
  <c r="D1453" i="35"/>
  <c r="D1452" i="35"/>
  <c r="D1451" i="35"/>
  <c r="D1450" i="35"/>
  <c r="D1449" i="35"/>
  <c r="D1448" i="35"/>
  <c r="D1447" i="35"/>
  <c r="D1446" i="35"/>
  <c r="D1445" i="35"/>
  <c r="D1444" i="35"/>
  <c r="D1443" i="35"/>
  <c r="D1442" i="35"/>
  <c r="D1441" i="35"/>
  <c r="D1440" i="35"/>
  <c r="D1439" i="35"/>
  <c r="D1438" i="35"/>
  <c r="D1437" i="35"/>
  <c r="D1436" i="35"/>
  <c r="D1435" i="35"/>
  <c r="D1434" i="35"/>
  <c r="D1433" i="35"/>
  <c r="D1432" i="35"/>
  <c r="D1431" i="35"/>
  <c r="D1430" i="35"/>
  <c r="D1429" i="35"/>
  <c r="D1428" i="35"/>
  <c r="D1427" i="35"/>
  <c r="D1426" i="35"/>
  <c r="D1425" i="35"/>
  <c r="D1424" i="35"/>
  <c r="D1423" i="35"/>
  <c r="D1422" i="35"/>
  <c r="D1421" i="35"/>
  <c r="D1420" i="35"/>
  <c r="D1419" i="35"/>
  <c r="D1418" i="35"/>
  <c r="D1417" i="35"/>
  <c r="D1416" i="35"/>
  <c r="D1415" i="35"/>
  <c r="D1414" i="35"/>
  <c r="D1413" i="35"/>
  <c r="D1412" i="35"/>
  <c r="D1411" i="35"/>
  <c r="D1410" i="35"/>
  <c r="D1409" i="35"/>
  <c r="D1408" i="35"/>
  <c r="D1407" i="35"/>
  <c r="D1406" i="35"/>
  <c r="D1405" i="35"/>
  <c r="D1404" i="35"/>
  <c r="D1403" i="35"/>
  <c r="D1402" i="35"/>
  <c r="D1401" i="35"/>
  <c r="D1400" i="35"/>
  <c r="D1399" i="35"/>
  <c r="D1398" i="35"/>
  <c r="D1397" i="35"/>
  <c r="D1396" i="35"/>
  <c r="D1395" i="35"/>
  <c r="D1394" i="35"/>
  <c r="D1393" i="35"/>
  <c r="D1392" i="35"/>
  <c r="D1391" i="35"/>
  <c r="D1390" i="35"/>
  <c r="D1389" i="35"/>
  <c r="D1388" i="35"/>
  <c r="D1387" i="35"/>
  <c r="D1386" i="35"/>
  <c r="D1385" i="35"/>
  <c r="D1384" i="35"/>
  <c r="D1383" i="35"/>
  <c r="D1382" i="35"/>
  <c r="D1381" i="35"/>
  <c r="D1380" i="35"/>
  <c r="D1379" i="35"/>
  <c r="D1378" i="35"/>
  <c r="D1377" i="35"/>
  <c r="D1376" i="35"/>
  <c r="D1375" i="35"/>
  <c r="D1374" i="35"/>
  <c r="D1373" i="35"/>
  <c r="D1372" i="35"/>
  <c r="D1371" i="35"/>
  <c r="D1370" i="35"/>
  <c r="D1369" i="35"/>
  <c r="D1368" i="35"/>
  <c r="D1367" i="35"/>
  <c r="D1366" i="35"/>
  <c r="D1365" i="35"/>
  <c r="D1364" i="35"/>
  <c r="D1363" i="35"/>
  <c r="D1362" i="35"/>
  <c r="D1361" i="35"/>
  <c r="D1360" i="35"/>
  <c r="D1359" i="35"/>
  <c r="D1358" i="35"/>
  <c r="D1357" i="35"/>
  <c r="D1356" i="35"/>
  <c r="D1355" i="35"/>
  <c r="D1354" i="35"/>
  <c r="D1353" i="35"/>
  <c r="D1352" i="35"/>
  <c r="D1351" i="35"/>
  <c r="D1350" i="35"/>
  <c r="D1349" i="35"/>
  <c r="D1348" i="35"/>
  <c r="D1347" i="35"/>
  <c r="D1346" i="35"/>
  <c r="D1345" i="35"/>
  <c r="D1344" i="35"/>
  <c r="D1343" i="35"/>
  <c r="D1342" i="35"/>
  <c r="D1341" i="35"/>
  <c r="D1340" i="35"/>
  <c r="D1339" i="35"/>
  <c r="D1338" i="35"/>
  <c r="D1337" i="35"/>
  <c r="D1336" i="35"/>
  <c r="D1335" i="35"/>
  <c r="D1334" i="35"/>
  <c r="D1333" i="35"/>
  <c r="D1332" i="35"/>
  <c r="D1331" i="35"/>
  <c r="D1330" i="35"/>
  <c r="D1329" i="35"/>
  <c r="D1328" i="35"/>
  <c r="D1327" i="35"/>
  <c r="D1326" i="35"/>
  <c r="D1325" i="35"/>
  <c r="D1324" i="35"/>
  <c r="D1323" i="35"/>
  <c r="D1322" i="35"/>
  <c r="D1321" i="35"/>
  <c r="D1320" i="35"/>
  <c r="D1319" i="35"/>
  <c r="D1318" i="35"/>
  <c r="D1317" i="35"/>
  <c r="D1316" i="35"/>
  <c r="D1315" i="35"/>
  <c r="D1314" i="35"/>
  <c r="D1313" i="35"/>
  <c r="D1312" i="35"/>
  <c r="D1311" i="35"/>
  <c r="D1310" i="35"/>
  <c r="D1309" i="35"/>
  <c r="D1308" i="35"/>
  <c r="D1307" i="35"/>
  <c r="D1306" i="35"/>
  <c r="D1305" i="35"/>
  <c r="D1304" i="35"/>
  <c r="D1303" i="35"/>
  <c r="D1302" i="35"/>
  <c r="D1301" i="35"/>
  <c r="D1300" i="35"/>
  <c r="D1299" i="35"/>
  <c r="D1298" i="35"/>
  <c r="D1297" i="35"/>
  <c r="D1296" i="35"/>
  <c r="D1295" i="35"/>
  <c r="D1294" i="35"/>
  <c r="D1293" i="35"/>
  <c r="D1292" i="35"/>
  <c r="D1291" i="35"/>
  <c r="D1290" i="35"/>
  <c r="D1289" i="35"/>
  <c r="D1288" i="35"/>
  <c r="D1287" i="35"/>
  <c r="D1286" i="35"/>
  <c r="D1285" i="35"/>
  <c r="D1284" i="35"/>
  <c r="D1283" i="35"/>
  <c r="D1282" i="35"/>
  <c r="D1281" i="35"/>
  <c r="D1280" i="35"/>
  <c r="D1279" i="35"/>
  <c r="D1278" i="35"/>
  <c r="D1277" i="35"/>
  <c r="D1276" i="35"/>
  <c r="D1275" i="35"/>
  <c r="D1274" i="35"/>
  <c r="D1273" i="35"/>
  <c r="D1272" i="35"/>
  <c r="D1271" i="35"/>
  <c r="D1270" i="35"/>
  <c r="D1269" i="35"/>
  <c r="D1268" i="35"/>
  <c r="D1267" i="35"/>
  <c r="D1266" i="35"/>
  <c r="D1265" i="35"/>
  <c r="D1264" i="35"/>
  <c r="D1263" i="35"/>
  <c r="D1262" i="35"/>
  <c r="D1261" i="35"/>
  <c r="D1260" i="35"/>
  <c r="D1259" i="35"/>
  <c r="D1258" i="35"/>
  <c r="D1257" i="35"/>
  <c r="D1256" i="35"/>
  <c r="D1255" i="35"/>
  <c r="D1254" i="35"/>
  <c r="D1253" i="35"/>
  <c r="D1252" i="35"/>
  <c r="D1251" i="35"/>
  <c r="D1250" i="35"/>
  <c r="D1249" i="35"/>
  <c r="D1248" i="35"/>
  <c r="D1247" i="35"/>
  <c r="D1246" i="35"/>
  <c r="D1245" i="35"/>
  <c r="D1244" i="35"/>
  <c r="D1243" i="35"/>
  <c r="D1242" i="35"/>
  <c r="D1241" i="35"/>
  <c r="D1240" i="35"/>
  <c r="D1239" i="35"/>
  <c r="D1238" i="35"/>
  <c r="D1237" i="35"/>
  <c r="D1236" i="35"/>
  <c r="D1235" i="35"/>
  <c r="D1234" i="35"/>
  <c r="D1233" i="35"/>
  <c r="D1232" i="35"/>
  <c r="D1231" i="35"/>
  <c r="D1230" i="35"/>
  <c r="D1229" i="35"/>
  <c r="D1228" i="35"/>
  <c r="D1227" i="35"/>
  <c r="D1226" i="35"/>
  <c r="D1225" i="35"/>
  <c r="D1224" i="35"/>
  <c r="D1223" i="35"/>
  <c r="D1222" i="35"/>
  <c r="D1221" i="35"/>
  <c r="D1220" i="35"/>
  <c r="D1219" i="35"/>
  <c r="D1218" i="35"/>
  <c r="D1217" i="35"/>
  <c r="D1216" i="35"/>
  <c r="D1215" i="35"/>
  <c r="D1214" i="35"/>
  <c r="D1213" i="35"/>
  <c r="D1212" i="35"/>
  <c r="D1211" i="35"/>
  <c r="D1210" i="35"/>
  <c r="D1209" i="35"/>
  <c r="D1208" i="35"/>
  <c r="D1207" i="35"/>
  <c r="D1206" i="35"/>
  <c r="D1205" i="35"/>
  <c r="D1204" i="35"/>
  <c r="D1203" i="35"/>
  <c r="D1202" i="35"/>
  <c r="D1201" i="35"/>
  <c r="D1200" i="35"/>
  <c r="D1199" i="35"/>
  <c r="D1198" i="35"/>
  <c r="D1197" i="35"/>
  <c r="D1196" i="35"/>
  <c r="D1195" i="35"/>
  <c r="D1194" i="35"/>
  <c r="D1193" i="35"/>
  <c r="D1192" i="35"/>
  <c r="D1191" i="35"/>
  <c r="D1190" i="35"/>
  <c r="D1189" i="35"/>
  <c r="D1188" i="35"/>
  <c r="D1187" i="35"/>
  <c r="D1186" i="35"/>
  <c r="D1185" i="35"/>
  <c r="D1184" i="35"/>
  <c r="D1183" i="35"/>
  <c r="D1182" i="35"/>
  <c r="D1181" i="35"/>
  <c r="D1180" i="35"/>
  <c r="D1179" i="35"/>
  <c r="D1178" i="35"/>
  <c r="D1177" i="35"/>
  <c r="D1176" i="35"/>
  <c r="D1175" i="35"/>
  <c r="D1174" i="35"/>
  <c r="D1173" i="35"/>
  <c r="D1172" i="35"/>
  <c r="D1171" i="35"/>
  <c r="D1170" i="35"/>
  <c r="D1169" i="35"/>
  <c r="D1168" i="35"/>
  <c r="D1167" i="35"/>
  <c r="D1166" i="35"/>
  <c r="D1165" i="35"/>
  <c r="D1164" i="35"/>
  <c r="D1163" i="35"/>
  <c r="D1162" i="35"/>
  <c r="D1161" i="35"/>
  <c r="D1160" i="35"/>
  <c r="D1159" i="35"/>
  <c r="D1158" i="35"/>
  <c r="D1157" i="35"/>
  <c r="D1156" i="35"/>
  <c r="D1155" i="35"/>
  <c r="D1154" i="35"/>
  <c r="D1153" i="35"/>
  <c r="D1152" i="35"/>
  <c r="D1151" i="35"/>
  <c r="D1150" i="35"/>
  <c r="D1149" i="35"/>
  <c r="D1148" i="35"/>
  <c r="D1147" i="35"/>
  <c r="D1146" i="35"/>
  <c r="D1145" i="35"/>
  <c r="D1144" i="35"/>
  <c r="D1143" i="35"/>
  <c r="D1142" i="35"/>
  <c r="D1141" i="35"/>
  <c r="D1140" i="35"/>
  <c r="D1139" i="35"/>
  <c r="D1138" i="35"/>
  <c r="D1137" i="35"/>
  <c r="D1136" i="35"/>
  <c r="D1135" i="35"/>
  <c r="D1134" i="35"/>
  <c r="D1133" i="35"/>
  <c r="D1132" i="35"/>
  <c r="D1131" i="35"/>
  <c r="D1130" i="35"/>
  <c r="D1129" i="35"/>
  <c r="D1128" i="35"/>
  <c r="D1127" i="35"/>
  <c r="D1126" i="35"/>
  <c r="D1125" i="35"/>
  <c r="D1124" i="35"/>
  <c r="D1123" i="35"/>
  <c r="D1122" i="35"/>
  <c r="D1121" i="35"/>
  <c r="D1120" i="35"/>
  <c r="D1119" i="35"/>
  <c r="D1118" i="35"/>
  <c r="D1117" i="35"/>
  <c r="D1116" i="35"/>
  <c r="D1115" i="35"/>
  <c r="D1114" i="35"/>
  <c r="D1113" i="35"/>
  <c r="D1112" i="35"/>
  <c r="D1111" i="35"/>
  <c r="D1110" i="35"/>
  <c r="D1109" i="35"/>
  <c r="D1108" i="35"/>
  <c r="D1107" i="35"/>
  <c r="D1106" i="35"/>
  <c r="D1105" i="35"/>
  <c r="D1104" i="35"/>
  <c r="D1103" i="35"/>
  <c r="D1102" i="35"/>
  <c r="D1101" i="35"/>
  <c r="D1100" i="35"/>
  <c r="D1099" i="35"/>
  <c r="D1098" i="35"/>
  <c r="D1097" i="35"/>
  <c r="D1096" i="35"/>
  <c r="D1095" i="35"/>
  <c r="D1094" i="35"/>
  <c r="D1093" i="35"/>
  <c r="D1092" i="35"/>
  <c r="D1091" i="35"/>
  <c r="D1090" i="35"/>
  <c r="D1089" i="35"/>
  <c r="D1088" i="35"/>
  <c r="D1087" i="35"/>
  <c r="D1086" i="35"/>
  <c r="D1085" i="35"/>
  <c r="D1084" i="35"/>
  <c r="D1083" i="35"/>
  <c r="D1082" i="35"/>
  <c r="D1081" i="35"/>
  <c r="D1080" i="35"/>
  <c r="D1079" i="35"/>
  <c r="D1078" i="35"/>
  <c r="D1077" i="35"/>
  <c r="D1076" i="35"/>
  <c r="D1075" i="35"/>
  <c r="D1074" i="35"/>
  <c r="D1073" i="35"/>
  <c r="D1072" i="35"/>
  <c r="D1071" i="35"/>
  <c r="D1070" i="35"/>
  <c r="D1069" i="35"/>
  <c r="D1068" i="35"/>
  <c r="D1067" i="35"/>
  <c r="D1066" i="35"/>
  <c r="D1065" i="35"/>
  <c r="D1064" i="35"/>
  <c r="D1063" i="35"/>
  <c r="D1062" i="35"/>
  <c r="D1061" i="35"/>
  <c r="D1060" i="35"/>
  <c r="D1059" i="35"/>
  <c r="D1058" i="35"/>
  <c r="D1057" i="35"/>
  <c r="D1056" i="35"/>
  <c r="D1055" i="35"/>
  <c r="D1054" i="35"/>
  <c r="D1053" i="35"/>
  <c r="D1052" i="35"/>
  <c r="D1051" i="35"/>
  <c r="D1050" i="35"/>
  <c r="D1049" i="35"/>
  <c r="D1048" i="35"/>
  <c r="D1047" i="35"/>
  <c r="D1046" i="35"/>
  <c r="D1045" i="35"/>
  <c r="D1044" i="35"/>
  <c r="D1043" i="35"/>
  <c r="D1042" i="35"/>
  <c r="D1041" i="35"/>
  <c r="D1040" i="35"/>
  <c r="D1039" i="35"/>
  <c r="D1038" i="35"/>
  <c r="D1037" i="35"/>
  <c r="D1036" i="35"/>
  <c r="D1035" i="35"/>
  <c r="D1034" i="35"/>
  <c r="D1033" i="35"/>
  <c r="D1032" i="35"/>
  <c r="D1031" i="35"/>
  <c r="D1030" i="35"/>
  <c r="D1029" i="35"/>
  <c r="D1028" i="35"/>
  <c r="D1027" i="35"/>
  <c r="D1026" i="35"/>
  <c r="D1025" i="35"/>
  <c r="D1024" i="35"/>
  <c r="D1023" i="35"/>
  <c r="D1022" i="35"/>
  <c r="D1021" i="35"/>
  <c r="D1020" i="35"/>
  <c r="D1019" i="35"/>
  <c r="D1018" i="35"/>
  <c r="D1017" i="35"/>
  <c r="D1016" i="35"/>
  <c r="D1015" i="35"/>
  <c r="D1014" i="35"/>
  <c r="D1013" i="35"/>
  <c r="D1012" i="35"/>
  <c r="D1011" i="35"/>
  <c r="D1010" i="35"/>
  <c r="D1009" i="35"/>
  <c r="D1008" i="35"/>
  <c r="D1007" i="35"/>
  <c r="D1006" i="35"/>
  <c r="D1005" i="35"/>
  <c r="D1004" i="35"/>
  <c r="D1003" i="35"/>
  <c r="D1002" i="35"/>
  <c r="D1001" i="35"/>
  <c r="D1000" i="35"/>
  <c r="D999" i="35"/>
  <c r="D998" i="35"/>
  <c r="D997" i="35"/>
  <c r="D996" i="35"/>
  <c r="D995" i="35"/>
  <c r="D994" i="35"/>
  <c r="D993" i="35"/>
  <c r="D992" i="35"/>
  <c r="D991" i="35"/>
  <c r="D990" i="35"/>
  <c r="D989" i="35"/>
  <c r="D988" i="35"/>
  <c r="D987" i="35"/>
  <c r="D986" i="35"/>
  <c r="D985" i="35"/>
  <c r="D984" i="35"/>
  <c r="D983" i="35"/>
  <c r="D982" i="35"/>
  <c r="D981" i="35"/>
  <c r="D980" i="35"/>
  <c r="D979" i="35"/>
  <c r="D978" i="35"/>
  <c r="D977" i="35"/>
  <c r="D976" i="35"/>
  <c r="D975" i="35"/>
  <c r="D974" i="35"/>
  <c r="D973" i="35"/>
  <c r="D972" i="35"/>
  <c r="D971" i="35"/>
  <c r="D970" i="35"/>
  <c r="D969" i="35"/>
  <c r="D968" i="35"/>
  <c r="D967" i="35"/>
  <c r="D966" i="35"/>
  <c r="D965" i="35"/>
  <c r="D964" i="35"/>
  <c r="D963" i="35"/>
  <c r="D962" i="35"/>
  <c r="D961" i="35"/>
  <c r="D960" i="35"/>
  <c r="D959" i="35"/>
  <c r="D958" i="35"/>
  <c r="D957" i="35"/>
  <c r="D956" i="35"/>
  <c r="D955" i="35"/>
  <c r="D954" i="35"/>
  <c r="D953" i="35"/>
  <c r="D952" i="35"/>
  <c r="D951" i="35"/>
  <c r="D950" i="35"/>
  <c r="D949" i="35"/>
  <c r="D948" i="35"/>
  <c r="D947" i="35"/>
  <c r="D946" i="35"/>
  <c r="D945" i="35"/>
  <c r="D944" i="35"/>
  <c r="D943" i="35"/>
  <c r="D942" i="35"/>
  <c r="D941" i="35"/>
  <c r="D940" i="35"/>
  <c r="D939" i="35"/>
  <c r="D938" i="35"/>
  <c r="D937" i="35"/>
  <c r="D936" i="35"/>
  <c r="D935" i="35"/>
  <c r="D934" i="35"/>
  <c r="D933" i="35"/>
  <c r="D932" i="35"/>
  <c r="D931" i="35"/>
  <c r="D930" i="35"/>
  <c r="D929" i="35"/>
  <c r="D928" i="35"/>
  <c r="D927" i="35"/>
  <c r="D926" i="35"/>
  <c r="D925" i="35"/>
  <c r="D924" i="35"/>
  <c r="D923" i="35"/>
  <c r="D922" i="35"/>
  <c r="D921" i="35"/>
  <c r="D920" i="35"/>
  <c r="D919" i="35"/>
  <c r="D918" i="35"/>
  <c r="D917" i="35"/>
  <c r="D916" i="35"/>
  <c r="D915" i="35"/>
  <c r="D914" i="35"/>
  <c r="D913" i="35"/>
  <c r="D912" i="35"/>
  <c r="D911" i="35"/>
  <c r="D910" i="35"/>
  <c r="D909" i="35"/>
  <c r="D908" i="35"/>
  <c r="D907" i="35"/>
  <c r="D906" i="35"/>
  <c r="D905" i="35"/>
  <c r="D904" i="35"/>
  <c r="D903" i="35"/>
  <c r="D902" i="35"/>
  <c r="D901" i="35"/>
  <c r="D900" i="35"/>
  <c r="D899" i="35"/>
  <c r="D898" i="35"/>
  <c r="D897" i="35"/>
  <c r="D896" i="35"/>
  <c r="D895" i="35"/>
  <c r="D894" i="35"/>
  <c r="D893" i="35"/>
  <c r="D892" i="35"/>
  <c r="D891" i="35"/>
  <c r="D890" i="35"/>
  <c r="D889" i="35"/>
  <c r="D888" i="35"/>
  <c r="D887" i="35"/>
  <c r="D886" i="35"/>
  <c r="D885" i="35"/>
  <c r="D884" i="35"/>
  <c r="D883" i="35"/>
  <c r="D882" i="35"/>
  <c r="D881" i="35"/>
  <c r="D880" i="35"/>
  <c r="D879" i="35"/>
  <c r="D878" i="35"/>
  <c r="D877" i="35"/>
  <c r="D876" i="35"/>
  <c r="D875" i="35"/>
  <c r="D874" i="35"/>
  <c r="D873" i="35"/>
  <c r="D872" i="35"/>
  <c r="D871" i="35"/>
  <c r="D870" i="35"/>
  <c r="D869" i="35"/>
  <c r="D868" i="35"/>
  <c r="D867" i="35"/>
  <c r="D866" i="35"/>
  <c r="D865" i="35"/>
  <c r="D864" i="35"/>
  <c r="D863" i="35"/>
  <c r="D862" i="35"/>
  <c r="D861" i="35"/>
  <c r="D860" i="35"/>
  <c r="D859" i="35"/>
  <c r="D858" i="35"/>
  <c r="D857" i="35"/>
  <c r="D856" i="35"/>
  <c r="D855" i="35"/>
  <c r="D854" i="35"/>
  <c r="D853" i="35"/>
  <c r="D852" i="35"/>
  <c r="D851" i="35"/>
  <c r="D850" i="35"/>
  <c r="D849" i="35"/>
  <c r="D848" i="35"/>
  <c r="D847" i="35"/>
  <c r="D846" i="35"/>
  <c r="D845" i="35"/>
  <c r="D844" i="35"/>
  <c r="D843" i="35"/>
  <c r="D842" i="35"/>
  <c r="D841" i="35"/>
  <c r="D840" i="35"/>
  <c r="D839" i="35"/>
  <c r="D838" i="35"/>
  <c r="D837" i="35"/>
  <c r="D836" i="35"/>
  <c r="D835" i="35"/>
  <c r="D834" i="35"/>
  <c r="D833" i="35"/>
  <c r="D832" i="35"/>
  <c r="D831" i="35"/>
  <c r="D830" i="35"/>
  <c r="D829" i="35"/>
  <c r="D828" i="35"/>
  <c r="D827" i="35"/>
  <c r="D826" i="35"/>
  <c r="D825" i="35"/>
  <c r="D824" i="35"/>
  <c r="D823" i="35"/>
  <c r="D822" i="35"/>
  <c r="D821" i="35"/>
  <c r="D820" i="35"/>
  <c r="D819" i="35"/>
  <c r="D818" i="35"/>
  <c r="D817" i="35"/>
  <c r="D816" i="35"/>
  <c r="D815" i="35"/>
  <c r="D814" i="35"/>
  <c r="D813" i="35"/>
  <c r="D812" i="35"/>
  <c r="D811" i="35"/>
  <c r="D810" i="35"/>
  <c r="D809" i="35"/>
  <c r="D808" i="35"/>
  <c r="D807" i="35"/>
  <c r="D806" i="35"/>
  <c r="D805" i="35"/>
  <c r="D804" i="35"/>
  <c r="D803" i="35"/>
  <c r="D802" i="35"/>
  <c r="D801" i="35"/>
  <c r="D800" i="35"/>
  <c r="D799" i="35"/>
  <c r="D798" i="35"/>
  <c r="D797" i="35"/>
  <c r="D796" i="35"/>
  <c r="D795" i="35"/>
  <c r="D794" i="35"/>
  <c r="D793" i="35"/>
  <c r="D792" i="35"/>
  <c r="D791" i="35"/>
  <c r="D790" i="35"/>
  <c r="D789" i="35"/>
  <c r="D788" i="35"/>
  <c r="D787" i="35"/>
  <c r="D786" i="35"/>
  <c r="D785" i="35"/>
  <c r="D784" i="35"/>
  <c r="D783" i="35"/>
  <c r="D782" i="35"/>
  <c r="D781" i="35"/>
  <c r="D780" i="35"/>
  <c r="D779" i="35"/>
  <c r="D778" i="35"/>
  <c r="D777" i="35"/>
  <c r="D776" i="35"/>
  <c r="D775" i="35"/>
  <c r="D774" i="35"/>
  <c r="D773" i="35"/>
  <c r="D772" i="35"/>
  <c r="D771" i="35"/>
  <c r="D770" i="35"/>
  <c r="D769" i="35"/>
  <c r="D768" i="35"/>
  <c r="D767" i="35"/>
  <c r="D766" i="35"/>
  <c r="D765" i="35"/>
  <c r="D764" i="35"/>
  <c r="D763" i="35"/>
  <c r="D762" i="35"/>
  <c r="D761" i="35"/>
  <c r="D760" i="35"/>
  <c r="D759" i="35"/>
  <c r="D758" i="35"/>
  <c r="D757" i="35"/>
  <c r="D756" i="35"/>
  <c r="D755" i="35"/>
  <c r="D754" i="35"/>
  <c r="D753" i="35"/>
  <c r="D752" i="35"/>
  <c r="D751" i="35"/>
  <c r="D750" i="35"/>
  <c r="D749" i="35"/>
  <c r="D748" i="35"/>
  <c r="D747" i="35"/>
  <c r="D746" i="35"/>
  <c r="D745" i="35"/>
  <c r="D744" i="35"/>
  <c r="D743" i="35"/>
  <c r="D742" i="35"/>
  <c r="D741" i="35"/>
  <c r="D740" i="35"/>
  <c r="D739" i="35"/>
  <c r="D738" i="35"/>
  <c r="D737" i="35"/>
  <c r="D736" i="35"/>
  <c r="D735" i="35"/>
  <c r="D734" i="35"/>
  <c r="D733" i="35"/>
  <c r="D732" i="35"/>
  <c r="D731" i="35"/>
  <c r="D730" i="35"/>
  <c r="D729" i="35"/>
  <c r="D728" i="35"/>
  <c r="D727" i="35"/>
  <c r="D726" i="35"/>
  <c r="D725" i="35"/>
  <c r="D724" i="35"/>
  <c r="D723" i="35"/>
  <c r="D722" i="35"/>
  <c r="D721" i="35"/>
  <c r="D720" i="35"/>
  <c r="D719" i="35"/>
  <c r="D718" i="35"/>
  <c r="D717" i="35"/>
  <c r="D716" i="35"/>
  <c r="D715" i="35"/>
  <c r="D714" i="35"/>
  <c r="D713" i="35"/>
  <c r="D712" i="35"/>
  <c r="D711" i="35"/>
  <c r="D710" i="35"/>
  <c r="D709" i="35"/>
  <c r="D708" i="35"/>
  <c r="D707" i="35"/>
  <c r="D706" i="35"/>
  <c r="D705" i="35"/>
  <c r="D704" i="35"/>
  <c r="D703" i="35"/>
  <c r="D702" i="35"/>
  <c r="D701" i="35"/>
  <c r="D700" i="35"/>
  <c r="D699" i="35"/>
  <c r="D698" i="35"/>
  <c r="D697" i="35"/>
  <c r="D696" i="35"/>
  <c r="D695" i="35"/>
  <c r="D694" i="35"/>
  <c r="D693" i="35"/>
  <c r="D692" i="35"/>
  <c r="D691" i="35"/>
  <c r="D690" i="35"/>
  <c r="D689" i="35"/>
  <c r="D688" i="35"/>
  <c r="D687" i="35"/>
  <c r="D686" i="35"/>
  <c r="D685" i="35"/>
  <c r="D684" i="35"/>
  <c r="D683" i="35"/>
  <c r="D682" i="35"/>
  <c r="D681" i="35"/>
  <c r="D680" i="35"/>
  <c r="D679" i="35"/>
  <c r="D678" i="35"/>
  <c r="D677" i="35"/>
  <c r="D676" i="35"/>
  <c r="D675" i="35"/>
  <c r="D674" i="35"/>
  <c r="D673" i="35"/>
  <c r="D672" i="35"/>
  <c r="D671" i="35"/>
  <c r="D670" i="35"/>
  <c r="D669" i="35"/>
  <c r="D668" i="35"/>
  <c r="D667" i="35"/>
  <c r="D666" i="35"/>
  <c r="D665" i="35"/>
  <c r="D664" i="35"/>
  <c r="D663" i="35"/>
  <c r="D662" i="35"/>
  <c r="D661" i="35"/>
  <c r="D660" i="35"/>
  <c r="D659" i="35"/>
  <c r="D658" i="35"/>
  <c r="D657" i="35"/>
  <c r="D656" i="35"/>
  <c r="D655" i="35"/>
  <c r="D654" i="35"/>
  <c r="D653" i="35"/>
  <c r="D652" i="35"/>
  <c r="D651" i="35"/>
  <c r="D650" i="35"/>
  <c r="D649" i="35"/>
  <c r="D648" i="35"/>
  <c r="D647" i="35"/>
  <c r="D646" i="35"/>
  <c r="D645" i="35"/>
  <c r="D644" i="35"/>
  <c r="D643" i="35"/>
  <c r="D642" i="35"/>
  <c r="D641" i="35"/>
  <c r="D640" i="35"/>
  <c r="D639" i="35"/>
  <c r="D638" i="35"/>
  <c r="D637" i="35"/>
  <c r="D636" i="35"/>
  <c r="D635" i="35"/>
  <c r="D634" i="35"/>
  <c r="D633" i="35"/>
  <c r="D632" i="35"/>
  <c r="D631" i="35"/>
  <c r="D630" i="35"/>
  <c r="D629" i="35"/>
  <c r="D628" i="35"/>
  <c r="D627" i="35"/>
  <c r="D626" i="35"/>
  <c r="D625" i="35"/>
  <c r="D624" i="35"/>
  <c r="D623" i="35"/>
  <c r="D622" i="35"/>
  <c r="D621" i="35"/>
  <c r="D620" i="35"/>
  <c r="D619" i="35"/>
  <c r="D618" i="35"/>
  <c r="D617" i="35"/>
  <c r="D616" i="35"/>
  <c r="D615" i="35"/>
  <c r="D614" i="35"/>
  <c r="D613" i="35"/>
  <c r="D612" i="35"/>
  <c r="D611" i="35"/>
  <c r="D610" i="35"/>
  <c r="D609" i="35"/>
  <c r="D608" i="35"/>
  <c r="D607" i="35"/>
  <c r="D606" i="35"/>
  <c r="D605" i="35"/>
  <c r="D604" i="35"/>
  <c r="D603" i="35"/>
  <c r="D602" i="35"/>
  <c r="D601" i="35"/>
  <c r="D600" i="35"/>
  <c r="D599" i="35"/>
  <c r="D598" i="35"/>
  <c r="D597" i="35"/>
  <c r="D596" i="35"/>
  <c r="D595" i="35"/>
  <c r="D594" i="35"/>
  <c r="D593" i="35"/>
  <c r="D592" i="35"/>
  <c r="D591" i="35"/>
  <c r="D590" i="35"/>
  <c r="D589" i="35"/>
  <c r="D588" i="35"/>
  <c r="D587" i="35"/>
  <c r="D586" i="35"/>
  <c r="D585" i="35"/>
  <c r="D584" i="35"/>
  <c r="D583" i="35"/>
  <c r="D582" i="35"/>
  <c r="D581" i="35"/>
  <c r="D580" i="35"/>
  <c r="D579" i="35"/>
  <c r="D578" i="35"/>
  <c r="D577" i="35"/>
  <c r="D576" i="35"/>
  <c r="D575" i="35"/>
  <c r="D574" i="35"/>
  <c r="D573" i="35"/>
  <c r="D572" i="35"/>
  <c r="D571" i="35"/>
  <c r="D570" i="35"/>
  <c r="D569" i="35"/>
  <c r="D568" i="35"/>
  <c r="D567" i="35"/>
  <c r="D566" i="35"/>
  <c r="D565" i="35"/>
  <c r="D564" i="35"/>
  <c r="D563" i="35"/>
  <c r="D562" i="35"/>
  <c r="D561" i="35"/>
  <c r="D560" i="35"/>
  <c r="D559" i="35"/>
  <c r="D558" i="35"/>
  <c r="D557" i="35"/>
  <c r="D556" i="35"/>
  <c r="D555" i="35"/>
  <c r="D554" i="35"/>
  <c r="D553" i="35"/>
  <c r="D552" i="35"/>
  <c r="D551" i="35"/>
  <c r="D550" i="35"/>
  <c r="D549" i="35"/>
  <c r="D548" i="35"/>
  <c r="D547" i="35"/>
  <c r="D546" i="35"/>
  <c r="D545" i="35"/>
  <c r="D544" i="35"/>
  <c r="D543" i="35"/>
  <c r="D542" i="35"/>
  <c r="D541" i="35"/>
  <c r="D540" i="35"/>
  <c r="D539" i="35"/>
  <c r="D538" i="35"/>
  <c r="D537" i="35"/>
  <c r="D536" i="35"/>
  <c r="D535" i="35"/>
  <c r="D534" i="35"/>
  <c r="D533" i="35"/>
  <c r="D532" i="35"/>
  <c r="D531" i="35"/>
  <c r="D530" i="35"/>
  <c r="D529" i="35"/>
  <c r="D528" i="35"/>
  <c r="D527" i="35"/>
  <c r="D526" i="35"/>
  <c r="D525" i="35"/>
  <c r="D524" i="35"/>
  <c r="D523" i="35"/>
  <c r="D522" i="35"/>
  <c r="D521" i="35"/>
  <c r="D520" i="35"/>
  <c r="D519" i="35"/>
  <c r="D518" i="35"/>
  <c r="D517" i="35"/>
  <c r="D516" i="35"/>
  <c r="D515" i="35"/>
  <c r="D514" i="35"/>
  <c r="D513" i="35"/>
  <c r="D512" i="35"/>
  <c r="D511" i="35"/>
  <c r="D510" i="35"/>
  <c r="D509" i="35"/>
  <c r="D508" i="35"/>
  <c r="D507" i="35"/>
  <c r="D506" i="35"/>
  <c r="D505" i="35"/>
  <c r="D504" i="35"/>
  <c r="D503" i="35"/>
  <c r="D502" i="35"/>
  <c r="D501" i="35"/>
  <c r="D500" i="35"/>
  <c r="D499" i="35"/>
  <c r="D498" i="35"/>
  <c r="D497" i="35"/>
  <c r="D496" i="35"/>
  <c r="D495" i="35"/>
  <c r="D494" i="35"/>
  <c r="D493" i="35"/>
  <c r="D492" i="35"/>
  <c r="D491" i="35"/>
  <c r="D490" i="35"/>
  <c r="D489" i="35"/>
  <c r="D488" i="35"/>
  <c r="D487" i="35"/>
  <c r="D486" i="35"/>
  <c r="D485" i="35"/>
  <c r="D484" i="35"/>
  <c r="D483" i="35"/>
  <c r="D482" i="35"/>
  <c r="D481" i="35"/>
  <c r="D480" i="35"/>
  <c r="D479" i="35"/>
  <c r="D478" i="35"/>
  <c r="D477" i="35"/>
  <c r="D476" i="35"/>
  <c r="D475" i="35"/>
  <c r="D474" i="35"/>
  <c r="D473" i="35"/>
  <c r="D472" i="35"/>
  <c r="D471" i="35"/>
  <c r="D470" i="35"/>
  <c r="D469" i="35"/>
  <c r="D468" i="35"/>
  <c r="D467" i="35"/>
  <c r="D466" i="35"/>
  <c r="D465" i="35"/>
  <c r="D464" i="35"/>
  <c r="D463" i="35"/>
  <c r="D462" i="35"/>
  <c r="D461" i="35"/>
  <c r="D460" i="35"/>
  <c r="D459" i="35"/>
  <c r="D458" i="35"/>
  <c r="D457" i="35"/>
  <c r="D456" i="35"/>
  <c r="D455" i="35"/>
  <c r="D454" i="35"/>
  <c r="D453" i="35"/>
  <c r="D452" i="35"/>
  <c r="D451" i="35"/>
  <c r="D450" i="35"/>
  <c r="D449" i="35"/>
  <c r="D448" i="35"/>
  <c r="D447" i="35"/>
  <c r="D446" i="35"/>
  <c r="D445" i="35"/>
  <c r="D444" i="35"/>
  <c r="D443" i="35"/>
  <c r="D442" i="35"/>
  <c r="D441" i="35"/>
  <c r="D440" i="35"/>
  <c r="D439" i="35"/>
  <c r="D438" i="35"/>
  <c r="D437" i="35"/>
  <c r="D436" i="35"/>
  <c r="D435" i="35"/>
  <c r="D434" i="35"/>
  <c r="D433" i="35"/>
  <c r="D432" i="35"/>
  <c r="D431" i="35"/>
  <c r="D430" i="35"/>
  <c r="D429" i="35"/>
  <c r="D428" i="35"/>
  <c r="D427" i="35"/>
  <c r="D426" i="35"/>
  <c r="D425" i="35"/>
  <c r="D424" i="35"/>
  <c r="D423" i="35"/>
  <c r="D422" i="35"/>
  <c r="D421" i="35"/>
  <c r="D420" i="35"/>
  <c r="D419" i="35"/>
  <c r="D418" i="35"/>
  <c r="D417" i="35"/>
  <c r="D416" i="35"/>
  <c r="D415" i="35"/>
  <c r="D414" i="35"/>
  <c r="D413" i="35"/>
  <c r="D412" i="35"/>
  <c r="D411" i="35"/>
  <c r="D410" i="35"/>
  <c r="D409" i="35"/>
  <c r="D408" i="35"/>
  <c r="D407" i="35"/>
  <c r="D406" i="35"/>
  <c r="D405" i="35"/>
  <c r="D404" i="35"/>
  <c r="D403" i="35"/>
  <c r="D402" i="35"/>
  <c r="D401" i="35"/>
  <c r="D400" i="35"/>
  <c r="D399" i="35"/>
  <c r="D398" i="35"/>
  <c r="D397" i="35"/>
  <c r="D396" i="35"/>
  <c r="D395" i="35"/>
  <c r="D394" i="35"/>
  <c r="D393" i="35"/>
  <c r="D392" i="35"/>
  <c r="D391" i="35"/>
  <c r="D390" i="35"/>
  <c r="D389" i="35"/>
  <c r="D388" i="35"/>
  <c r="D387" i="35"/>
  <c r="D386" i="35"/>
  <c r="D385" i="35"/>
  <c r="D384" i="35"/>
  <c r="D383" i="35"/>
  <c r="D382" i="35"/>
  <c r="D381" i="35"/>
  <c r="D380" i="35"/>
  <c r="D379" i="35"/>
  <c r="D378" i="35"/>
  <c r="D377" i="35"/>
  <c r="D376" i="35"/>
  <c r="D375" i="35"/>
  <c r="D374" i="35"/>
  <c r="D373" i="35"/>
  <c r="D372" i="35"/>
  <c r="D371" i="35"/>
  <c r="D370" i="35"/>
  <c r="D369" i="35"/>
  <c r="D368" i="35"/>
  <c r="D367" i="35"/>
  <c r="D366" i="35"/>
  <c r="D365" i="35"/>
  <c r="D364" i="35"/>
  <c r="D363" i="35"/>
  <c r="D362" i="35"/>
  <c r="D361" i="35"/>
  <c r="D360" i="35"/>
  <c r="D359" i="35"/>
  <c r="D358" i="35"/>
  <c r="D357" i="35"/>
  <c r="D356" i="35"/>
  <c r="D355" i="35"/>
  <c r="D354" i="35"/>
  <c r="D353" i="35"/>
  <c r="D352" i="35"/>
  <c r="D351" i="35"/>
  <c r="D350" i="35"/>
  <c r="D349" i="35"/>
  <c r="D348" i="35"/>
  <c r="D347" i="35"/>
  <c r="D346" i="35"/>
  <c r="D345" i="35"/>
  <c r="D344" i="35"/>
  <c r="D343" i="35"/>
  <c r="D342" i="35"/>
  <c r="D341" i="35"/>
  <c r="D340" i="35"/>
  <c r="D339" i="35"/>
  <c r="D338" i="35"/>
  <c r="D337" i="35"/>
  <c r="D336" i="35"/>
  <c r="D335" i="35"/>
  <c r="D334" i="35"/>
  <c r="D333" i="35"/>
  <c r="D332" i="35"/>
  <c r="D331" i="35"/>
  <c r="D330" i="35"/>
  <c r="D329" i="35"/>
  <c r="D328" i="35"/>
  <c r="D327" i="35"/>
  <c r="D326" i="35"/>
  <c r="D325" i="35"/>
  <c r="D324" i="35"/>
  <c r="D323" i="35"/>
  <c r="D322" i="35"/>
  <c r="D321" i="35"/>
  <c r="D320" i="35"/>
  <c r="D319" i="35"/>
  <c r="D318" i="35"/>
  <c r="D317" i="35"/>
  <c r="D316" i="35"/>
  <c r="D315" i="35"/>
  <c r="D314" i="35"/>
  <c r="D313" i="35"/>
  <c r="D312" i="35"/>
  <c r="D311" i="35"/>
  <c r="D310" i="35"/>
  <c r="D309" i="35"/>
  <c r="D308" i="35"/>
  <c r="D307" i="35"/>
  <c r="D306" i="35"/>
  <c r="D305" i="35"/>
  <c r="D304" i="35"/>
  <c r="D303" i="35"/>
  <c r="D302" i="35"/>
  <c r="D301" i="35"/>
  <c r="D300" i="35"/>
  <c r="D299" i="35"/>
  <c r="D298" i="35"/>
  <c r="D297" i="35"/>
  <c r="D296" i="35"/>
  <c r="D295" i="35"/>
  <c r="D294" i="35"/>
  <c r="D293" i="35"/>
  <c r="D292" i="35"/>
  <c r="D291" i="35"/>
  <c r="D290" i="35"/>
  <c r="D289" i="35"/>
  <c r="D288" i="35"/>
  <c r="D287" i="35"/>
  <c r="D286" i="35"/>
  <c r="D285" i="35"/>
  <c r="D284" i="35"/>
  <c r="D283" i="35"/>
  <c r="D282" i="35"/>
  <c r="D281" i="35"/>
  <c r="D280" i="35"/>
  <c r="D279" i="35"/>
  <c r="D278" i="35"/>
  <c r="D277" i="35"/>
  <c r="D276" i="35"/>
  <c r="D275" i="35"/>
  <c r="D274" i="35"/>
  <c r="D273" i="35"/>
  <c r="D272" i="35"/>
  <c r="D271" i="35"/>
  <c r="D270" i="35"/>
  <c r="D269" i="35"/>
  <c r="D268" i="35"/>
  <c r="D267" i="35"/>
  <c r="D266" i="35"/>
  <c r="D265" i="35"/>
  <c r="D264" i="35"/>
  <c r="D263" i="35"/>
  <c r="D262" i="35"/>
  <c r="D261" i="35"/>
  <c r="D260" i="35"/>
  <c r="D259" i="35"/>
  <c r="D258" i="35"/>
  <c r="D257" i="35"/>
  <c r="D256" i="35"/>
  <c r="D255" i="35"/>
  <c r="D254" i="35"/>
  <c r="D253" i="35"/>
  <c r="D252" i="35"/>
  <c r="D251" i="35"/>
  <c r="D250" i="35"/>
  <c r="D249" i="35"/>
  <c r="D248" i="35"/>
  <c r="D247" i="35"/>
  <c r="D246" i="35"/>
  <c r="D245" i="35"/>
  <c r="D244" i="35"/>
  <c r="D243" i="35"/>
  <c r="D242" i="35"/>
  <c r="D241" i="35"/>
  <c r="D240" i="35"/>
  <c r="D239" i="35"/>
  <c r="D238" i="35"/>
  <c r="D237" i="35"/>
  <c r="D236" i="35"/>
  <c r="D235" i="35"/>
  <c r="D234" i="35"/>
  <c r="D233" i="35"/>
  <c r="D232" i="35"/>
  <c r="D231" i="35"/>
  <c r="D230" i="35"/>
  <c r="D229" i="35"/>
  <c r="D228" i="35"/>
  <c r="D227" i="35"/>
  <c r="D226" i="35"/>
  <c r="D225" i="35"/>
  <c r="D224" i="35"/>
  <c r="D223" i="35"/>
  <c r="D222" i="35"/>
  <c r="D221" i="35"/>
  <c r="D220" i="35"/>
  <c r="D219" i="35"/>
  <c r="D218" i="35"/>
  <c r="D217" i="35"/>
  <c r="D216" i="35"/>
  <c r="D215" i="35"/>
  <c r="D214" i="35"/>
  <c r="D213" i="35"/>
  <c r="D212" i="35"/>
  <c r="D211" i="35"/>
  <c r="D210" i="35"/>
  <c r="D209" i="35"/>
  <c r="D208" i="35"/>
  <c r="D207" i="35"/>
  <c r="D206" i="35"/>
  <c r="D205" i="35"/>
  <c r="D204" i="35"/>
  <c r="D203" i="35"/>
  <c r="D202" i="35"/>
  <c r="D201" i="35"/>
  <c r="D200" i="35"/>
  <c r="D199" i="35"/>
  <c r="D198" i="35"/>
  <c r="D197" i="35"/>
  <c r="D196" i="35"/>
  <c r="D195" i="35"/>
  <c r="D194" i="35"/>
  <c r="D193" i="35"/>
  <c r="D192" i="35"/>
  <c r="D191" i="35"/>
  <c r="D190" i="35"/>
  <c r="D189" i="35"/>
  <c r="D188" i="35"/>
  <c r="D187" i="35"/>
  <c r="D186" i="35"/>
  <c r="D185" i="35"/>
  <c r="D184" i="35"/>
  <c r="D183" i="35"/>
  <c r="D182" i="35"/>
  <c r="D181" i="35"/>
  <c r="D180" i="35"/>
  <c r="D179" i="35"/>
  <c r="D178" i="35"/>
  <c r="D177" i="35"/>
  <c r="F177" i="35" s="1"/>
  <c r="D176" i="35"/>
  <c r="D175" i="35"/>
  <c r="D174" i="35"/>
  <c r="D173" i="35"/>
  <c r="D172" i="35"/>
  <c r="D171" i="35"/>
  <c r="D170" i="35"/>
  <c r="D169" i="35"/>
  <c r="D168" i="35"/>
  <c r="D167" i="35"/>
  <c r="D166" i="35"/>
  <c r="D165" i="35"/>
  <c r="D164" i="35"/>
  <c r="D163" i="35"/>
  <c r="D162" i="35"/>
  <c r="D161" i="35"/>
  <c r="D160" i="35"/>
  <c r="D159" i="35"/>
  <c r="D158" i="35"/>
  <c r="D157" i="35"/>
  <c r="D156" i="35"/>
  <c r="D155" i="35"/>
  <c r="D154" i="35"/>
  <c r="D153" i="35"/>
  <c r="D152" i="35"/>
  <c r="D151" i="35"/>
  <c r="D150" i="35"/>
  <c r="D149" i="35"/>
  <c r="D148" i="35"/>
  <c r="D147" i="35"/>
  <c r="D146" i="35"/>
  <c r="D145" i="35"/>
  <c r="D144" i="35"/>
  <c r="D143" i="35"/>
  <c r="D142" i="35"/>
  <c r="D141" i="35"/>
  <c r="D140" i="35"/>
  <c r="D139" i="35"/>
  <c r="D138" i="35"/>
  <c r="D137" i="35"/>
  <c r="D136" i="35"/>
  <c r="D135" i="35"/>
  <c r="D134" i="35"/>
  <c r="D133" i="35"/>
  <c r="D132" i="35"/>
  <c r="D131" i="35"/>
  <c r="D130" i="35"/>
  <c r="D129" i="35"/>
  <c r="D128" i="35"/>
  <c r="D127" i="35"/>
  <c r="D126" i="35"/>
  <c r="D125" i="35"/>
  <c r="D124" i="35"/>
  <c r="D123" i="35"/>
  <c r="D122" i="35"/>
  <c r="D121" i="35"/>
  <c r="D120" i="35"/>
  <c r="D119" i="35"/>
  <c r="D118" i="35"/>
  <c r="D117" i="35"/>
  <c r="D116" i="35"/>
  <c r="D115" i="35"/>
  <c r="D114" i="35"/>
  <c r="D113" i="35"/>
  <c r="D112" i="35"/>
  <c r="D111" i="35"/>
  <c r="D110" i="35"/>
  <c r="D109" i="35"/>
  <c r="D108" i="35"/>
  <c r="D107" i="35"/>
  <c r="D106" i="35"/>
  <c r="D105" i="35"/>
  <c r="D104" i="35"/>
  <c r="D103" i="35"/>
  <c r="D102" i="35"/>
  <c r="D101" i="35"/>
  <c r="D100" i="35"/>
  <c r="D99" i="35"/>
  <c r="D98" i="35"/>
  <c r="D97" i="35"/>
  <c r="D96" i="35"/>
  <c r="D95" i="35"/>
  <c r="F95" i="35" s="1"/>
  <c r="D94" i="35"/>
  <c r="D93" i="35"/>
  <c r="D92" i="35"/>
  <c r="D91" i="35"/>
  <c r="D90" i="35"/>
  <c r="D89" i="35"/>
  <c r="D88" i="35"/>
  <c r="D87" i="35"/>
  <c r="D86" i="35"/>
  <c r="D85" i="35"/>
  <c r="D84" i="35"/>
  <c r="D83" i="35"/>
  <c r="D82" i="35"/>
  <c r="D81" i="35"/>
  <c r="D80" i="35"/>
  <c r="D79" i="35"/>
  <c r="D78" i="35"/>
  <c r="D77" i="35"/>
  <c r="D76" i="35"/>
  <c r="D75" i="35"/>
  <c r="D74" i="35"/>
  <c r="F287" i="35" s="1"/>
  <c r="D73" i="35"/>
  <c r="D72" i="35"/>
  <c r="D71" i="35"/>
  <c r="D70" i="35"/>
  <c r="D69" i="35"/>
  <c r="D68" i="35"/>
  <c r="D67" i="35"/>
  <c r="D66" i="35"/>
  <c r="D65" i="35"/>
  <c r="D64" i="35"/>
  <c r="D63" i="35"/>
  <c r="D62" i="35"/>
  <c r="D61" i="35"/>
  <c r="D60" i="35"/>
  <c r="D59" i="35"/>
  <c r="D58" i="35"/>
  <c r="D57" i="35"/>
  <c r="D56" i="35"/>
  <c r="D55" i="35"/>
  <c r="D54" i="35"/>
  <c r="D53" i="35"/>
  <c r="D52" i="35"/>
  <c r="D51" i="35"/>
  <c r="D50" i="35"/>
  <c r="D49" i="35"/>
  <c r="D48" i="35"/>
  <c r="D47" i="35"/>
  <c r="D46" i="35"/>
  <c r="D45" i="35"/>
  <c r="D44" i="35"/>
  <c r="D43" i="35"/>
  <c r="D42" i="35"/>
  <c r="D41" i="35"/>
  <c r="D40" i="35"/>
  <c r="D39" i="35"/>
  <c r="D38" i="35"/>
  <c r="D37" i="35"/>
  <c r="D36" i="35"/>
  <c r="D35" i="35"/>
  <c r="D34" i="35"/>
  <c r="D33" i="35"/>
  <c r="D32" i="35"/>
  <c r="D31" i="35"/>
  <c r="D30" i="35"/>
  <c r="D29" i="35"/>
  <c r="D28" i="35"/>
  <c r="D27" i="35"/>
  <c r="D26" i="35"/>
  <c r="D25" i="35"/>
  <c r="D24" i="35"/>
  <c r="D23" i="35"/>
  <c r="D22" i="35"/>
  <c r="D21" i="35"/>
  <c r="D20" i="35"/>
  <c r="D19" i="35"/>
  <c r="D18" i="35"/>
  <c r="D17" i="35"/>
  <c r="D16" i="35"/>
  <c r="D15" i="35"/>
  <c r="D14" i="35"/>
  <c r="D13" i="35"/>
  <c r="D12" i="35"/>
  <c r="D11" i="35"/>
  <c r="D10" i="35"/>
  <c r="D9" i="35"/>
  <c r="D8" i="35"/>
  <c r="D7" i="35"/>
  <c r="D6" i="35"/>
  <c r="D5" i="35"/>
  <c r="D4" i="35"/>
  <c r="D3" i="35"/>
  <c r="D2" i="35"/>
  <c r="F233" i="35" s="1"/>
  <c r="CM72" i="32"/>
  <c r="AM72" i="32"/>
  <c r="CM71" i="32"/>
  <c r="AM71" i="32"/>
  <c r="CM70" i="32"/>
  <c r="AM70" i="32"/>
  <c r="CM69" i="32"/>
  <c r="AM69" i="32"/>
  <c r="CM68" i="32"/>
  <c r="AM68" i="32"/>
  <c r="CM67" i="32"/>
  <c r="AM67" i="32"/>
  <c r="CM66" i="32"/>
  <c r="AM66" i="32"/>
  <c r="CM52" i="32"/>
  <c r="AM52" i="32"/>
  <c r="CM51" i="32"/>
  <c r="AM51" i="32"/>
  <c r="CT50" i="32"/>
  <c r="CS50" i="32"/>
  <c r="CM50" i="32"/>
  <c r="AT50" i="32"/>
  <c r="AS50" i="32"/>
  <c r="AM50" i="32"/>
  <c r="CT49" i="32"/>
  <c r="CM49" i="32"/>
  <c r="AT49" i="32"/>
  <c r="AM49" i="32"/>
  <c r="CT48" i="32"/>
  <c r="CS48" i="32"/>
  <c r="AT48" i="32"/>
  <c r="AS48" i="32"/>
  <c r="CT47" i="32"/>
  <c r="CS47" i="32"/>
  <c r="CM47" i="32"/>
  <c r="AT47" i="32"/>
  <c r="AS47" i="32"/>
  <c r="AM47" i="32"/>
  <c r="CT46" i="32"/>
  <c r="CS46" i="32"/>
  <c r="AT46" i="32"/>
  <c r="AS46" i="32"/>
  <c r="CT45" i="32"/>
  <c r="CS45" i="32"/>
  <c r="CM45" i="32"/>
  <c r="AT45" i="32"/>
  <c r="AS45" i="32"/>
  <c r="AM45" i="32"/>
  <c r="CS44" i="32"/>
  <c r="AS44" i="32"/>
  <c r="CT43" i="32"/>
  <c r="CS43" i="32"/>
  <c r="CM43" i="32"/>
  <c r="AT43" i="32"/>
  <c r="AS43" i="32"/>
  <c r="AM43" i="32"/>
  <c r="CT42" i="32"/>
  <c r="CS42" i="32"/>
  <c r="AT42" i="32"/>
  <c r="AS42" i="32"/>
  <c r="CM38" i="32"/>
  <c r="AM38" i="32"/>
  <c r="CT32" i="32"/>
  <c r="AT32" i="32"/>
  <c r="CM31" i="32"/>
  <c r="AM31" i="32"/>
  <c r="CT30" i="32"/>
  <c r="AT30" i="32"/>
  <c r="CS27" i="32"/>
  <c r="CT27" i="32" s="1"/>
  <c r="AS27" i="32"/>
  <c r="AT27" i="32" s="1"/>
  <c r="CT26" i="32"/>
  <c r="CS26" i="32"/>
  <c r="AT26" i="32"/>
  <c r="AS26" i="32"/>
  <c r="CT25" i="32"/>
  <c r="AT25" i="32"/>
  <c r="CT24" i="32"/>
  <c r="AT24" i="32"/>
  <c r="CT23" i="32"/>
  <c r="AT23" i="32"/>
  <c r="CT22" i="32"/>
  <c r="AT22" i="32"/>
  <c r="CT21" i="32"/>
  <c r="AT21" i="32"/>
  <c r="CT20" i="32"/>
  <c r="AT20" i="32"/>
  <c r="CT19" i="32"/>
  <c r="CS19" i="32"/>
  <c r="AT19" i="32"/>
  <c r="AS19" i="32"/>
  <c r="CT18" i="32"/>
  <c r="CS18" i="32"/>
  <c r="AT18" i="32"/>
  <c r="AS18" i="32"/>
  <c r="CS17" i="32"/>
  <c r="AS17" i="32"/>
  <c r="CT16" i="32"/>
  <c r="CM16" i="32"/>
  <c r="AT16" i="32"/>
  <c r="AM16" i="32"/>
  <c r="CT14" i="32"/>
  <c r="AT14" i="32"/>
  <c r="CT12" i="32"/>
  <c r="AT12" i="32"/>
  <c r="CT11" i="32"/>
  <c r="CP11" i="32"/>
  <c r="CO11" i="32"/>
  <c r="CN11" i="32"/>
  <c r="AT11" i="32"/>
  <c r="AP11" i="32"/>
  <c r="AO11" i="32"/>
  <c r="AN11" i="32"/>
  <c r="CT10" i="32"/>
  <c r="CN10" i="32"/>
  <c r="CM10" i="32"/>
  <c r="AT10" i="32"/>
  <c r="AN10" i="32"/>
  <c r="AM10" i="32"/>
  <c r="CT7" i="32"/>
  <c r="CM7" i="32"/>
  <c r="AT7" i="32"/>
  <c r="AM7" i="32"/>
  <c r="CS4" i="32"/>
  <c r="CT4" i="32" s="1"/>
  <c r="CM4" i="32"/>
  <c r="AS4" i="32"/>
  <c r="AT4" i="32" s="1"/>
  <c r="AM4" i="32"/>
  <c r="AT160" i="31"/>
  <c r="AT159" i="31"/>
  <c r="AT158" i="31"/>
  <c r="AS158" i="31"/>
  <c r="AT157" i="31"/>
  <c r="AT156" i="31"/>
  <c r="AS155" i="31"/>
  <c r="AT155" i="31" s="1"/>
  <c r="AS154" i="31"/>
  <c r="AT154" i="31" s="1"/>
  <c r="AT153" i="31"/>
  <c r="AM147" i="31"/>
  <c r="AM146" i="31"/>
  <c r="AM145" i="31"/>
  <c r="AM144" i="31"/>
  <c r="AM143" i="31"/>
  <c r="AM142" i="31"/>
  <c r="AM141" i="31"/>
  <c r="AM138" i="31"/>
  <c r="AM127" i="31"/>
  <c r="AM126" i="31"/>
  <c r="AT125" i="31"/>
  <c r="AS125" i="31"/>
  <c r="AM125" i="31"/>
  <c r="AT124" i="31"/>
  <c r="AM124" i="31"/>
  <c r="AT123" i="31"/>
  <c r="AS123" i="31"/>
  <c r="AT122" i="31"/>
  <c r="AS122" i="31"/>
  <c r="AM122" i="31"/>
  <c r="AT121" i="31"/>
  <c r="AS121" i="31"/>
  <c r="AT120" i="31"/>
  <c r="AS120" i="31"/>
  <c r="AM120" i="31"/>
  <c r="AT119" i="31"/>
  <c r="AS119" i="31"/>
  <c r="AT118" i="31"/>
  <c r="AS118" i="31"/>
  <c r="AM118" i="31"/>
  <c r="AT117" i="31"/>
  <c r="AS117" i="31"/>
  <c r="AM113" i="31"/>
  <c r="AT109" i="31"/>
  <c r="AT106" i="31"/>
  <c r="AM105" i="31"/>
  <c r="AT104" i="31"/>
  <c r="AS101" i="31"/>
  <c r="AT101" i="31" s="1"/>
  <c r="AT100" i="31"/>
  <c r="AS100" i="31"/>
  <c r="AT99" i="31"/>
  <c r="AT98" i="31"/>
  <c r="AT97" i="31"/>
  <c r="AT96" i="31"/>
  <c r="AT95" i="31"/>
  <c r="AT94" i="31"/>
  <c r="AT93" i="31"/>
  <c r="AS93" i="31"/>
  <c r="AT92" i="31"/>
  <c r="AS92" i="31"/>
  <c r="AS91" i="31"/>
  <c r="AT90" i="31"/>
  <c r="AM90" i="31"/>
  <c r="AT88" i="31"/>
  <c r="AT86" i="31"/>
  <c r="AT85" i="31"/>
  <c r="AP85" i="31"/>
  <c r="AO85" i="31"/>
  <c r="AN85" i="31"/>
  <c r="AT84" i="31"/>
  <c r="AN84" i="31"/>
  <c r="AM84" i="31"/>
  <c r="AT81" i="31"/>
  <c r="AM81" i="31"/>
  <c r="AS78" i="31"/>
  <c r="AT78" i="31" s="1"/>
  <c r="AM78" i="31"/>
  <c r="AS73" i="31"/>
  <c r="AT73" i="31" s="1"/>
  <c r="AM73" i="31"/>
  <c r="AM72" i="31"/>
  <c r="AT67" i="31"/>
  <c r="AS67" i="31"/>
  <c r="AT68" i="31" s="1"/>
  <c r="AM67" i="31"/>
  <c r="AS65" i="31"/>
  <c r="AT65" i="31" s="1"/>
  <c r="AM65" i="31"/>
  <c r="AT61" i="31"/>
  <c r="AM61" i="31"/>
  <c r="AT60" i="31"/>
  <c r="AM60" i="31"/>
  <c r="F33" i="35" l="1"/>
  <c r="F12" i="35"/>
  <c r="F361" i="35"/>
  <c r="F278" i="35"/>
  <c r="F101" i="35"/>
  <c r="F89" i="35"/>
  <c r="F8" i="35"/>
  <c r="F77" i="35"/>
  <c r="F90" i="35"/>
  <c r="F113" i="35"/>
  <c r="F125" i="35"/>
  <c r="F149" i="35"/>
  <c r="F161" i="35"/>
  <c r="F242" i="35"/>
  <c r="F41" i="35"/>
  <c r="F44" i="35"/>
  <c r="F102" i="35"/>
  <c r="F114" i="35"/>
  <c r="F126" i="35"/>
  <c r="F138" i="35"/>
  <c r="F150" i="35"/>
  <c r="F54" i="35"/>
  <c r="F224" i="35"/>
  <c r="F69" i="35"/>
  <c r="F186" i="35"/>
  <c r="F197" i="35"/>
  <c r="F18" i="35"/>
  <c r="F65" i="35"/>
  <c r="F42" i="35"/>
  <c r="F11" i="35"/>
  <c r="F23" i="35"/>
  <c r="F269" i="35"/>
  <c r="F188" i="35"/>
  <c r="F24" i="35"/>
  <c r="F35" i="35"/>
  <c r="F59" i="35"/>
  <c r="F71" i="35"/>
  <c r="F141" i="35"/>
  <c r="F654" i="35"/>
  <c r="F48" i="35"/>
  <c r="F60" i="35"/>
  <c r="F72" i="35"/>
  <c r="F329" i="35"/>
  <c r="F96" i="35"/>
  <c r="F107" i="35"/>
  <c r="F119" i="35"/>
  <c r="F131" i="35"/>
  <c r="F260" i="35"/>
  <c r="F318" i="35"/>
  <c r="F251" i="35"/>
  <c r="F62" i="35"/>
  <c r="F179" i="35"/>
  <c r="F307" i="35"/>
  <c r="F15" i="35"/>
  <c r="F108" i="35"/>
  <c r="F132" i="35"/>
  <c r="F5" i="35"/>
  <c r="F87" i="35"/>
  <c r="F98" i="35"/>
  <c r="F215" i="35"/>
  <c r="F120" i="35"/>
  <c r="F168" i="35"/>
  <c r="F6" i="35"/>
  <c r="F17" i="35"/>
  <c r="F29" i="35"/>
  <c r="F204" i="35"/>
  <c r="F123" i="35"/>
  <c r="F159" i="35"/>
  <c r="F83" i="35"/>
  <c r="F116" i="35"/>
  <c r="F26" i="35"/>
  <c r="F84" i="35"/>
  <c r="F580" i="35"/>
  <c r="F66" i="35"/>
  <c r="F170" i="35"/>
  <c r="F51" i="35"/>
  <c r="F78" i="35"/>
  <c r="F134" i="35"/>
  <c r="F143" i="35"/>
  <c r="F152" i="35"/>
  <c r="F36" i="35"/>
  <c r="F53" i="35"/>
  <c r="F30" i="35"/>
  <c r="F47" i="35"/>
  <c r="F80" i="35"/>
  <c r="F105" i="35"/>
  <c r="F529" i="35"/>
  <c r="F372" i="35"/>
  <c r="F415" i="35"/>
  <c r="F426" i="35"/>
  <c r="F437" i="35"/>
  <c r="F544" i="35"/>
  <c r="F383" i="35"/>
  <c r="F3" i="35"/>
  <c r="F14" i="35"/>
  <c r="F21" i="35"/>
  <c r="F32" i="35"/>
  <c r="F39" i="35"/>
  <c r="F50" i="35"/>
  <c r="F57" i="35"/>
  <c r="F68" i="35"/>
  <c r="F75" i="35"/>
  <c r="F86" i="35"/>
  <c r="F93" i="35"/>
  <c r="F104" i="35"/>
  <c r="F111" i="35"/>
  <c r="F122" i="35"/>
  <c r="F129" i="35"/>
  <c r="F140" i="35"/>
  <c r="F147" i="35"/>
  <c r="F158" i="35"/>
  <c r="F165" i="35"/>
  <c r="F176" i="35"/>
  <c r="F183" i="35"/>
  <c r="F194" i="35"/>
  <c r="F201" i="35"/>
  <c r="F212" i="35"/>
  <c r="F466" i="35"/>
  <c r="F569" i="35"/>
  <c r="F137" i="35"/>
  <c r="F144" i="35"/>
  <c r="F155" i="35"/>
  <c r="F162" i="35"/>
  <c r="F173" i="35"/>
  <c r="F180" i="35"/>
  <c r="F191" i="35"/>
  <c r="F198" i="35"/>
  <c r="F209" i="35"/>
  <c r="F221" i="35"/>
  <c r="F230" i="35"/>
  <c r="F239" i="35"/>
  <c r="F248" i="35"/>
  <c r="F257" i="35"/>
  <c r="F266" i="35"/>
  <c r="F275" i="35"/>
  <c r="F284" i="35"/>
  <c r="F293" i="35"/>
  <c r="F325" i="35"/>
  <c r="F336" i="35"/>
  <c r="F347" i="35"/>
  <c r="F379" i="35"/>
  <c r="F390" i="35"/>
  <c r="F401" i="35"/>
  <c r="F433" i="35"/>
  <c r="F478" i="35"/>
  <c r="F483" i="35"/>
  <c r="F195" i="35"/>
  <c r="F206" i="35"/>
  <c r="F213" i="35"/>
  <c r="F475" i="35"/>
  <c r="F501" i="35"/>
  <c r="F156" i="35"/>
  <c r="F167" i="35"/>
  <c r="F174" i="35"/>
  <c r="F185" i="35"/>
  <c r="F192" i="35"/>
  <c r="F203" i="35"/>
  <c r="F210" i="35"/>
  <c r="F218" i="35"/>
  <c r="F227" i="35"/>
  <c r="F236" i="35"/>
  <c r="F245" i="35"/>
  <c r="F254" i="35"/>
  <c r="F263" i="35"/>
  <c r="F272" i="35"/>
  <c r="F281" i="35"/>
  <c r="F290" i="35"/>
  <c r="F300" i="35"/>
  <c r="F311" i="35"/>
  <c r="F55" i="35"/>
  <c r="F49" i="35"/>
  <c r="F43" i="35"/>
  <c r="F37" i="35"/>
  <c r="F31" i="35"/>
  <c r="F25" i="35"/>
  <c r="F19" i="35"/>
  <c r="F13" i="35"/>
  <c r="F7" i="35"/>
  <c r="F52" i="35"/>
  <c r="F46" i="35"/>
  <c r="F40" i="35"/>
  <c r="F34" i="35"/>
  <c r="F28" i="35"/>
  <c r="F22" i="35"/>
  <c r="F16" i="35"/>
  <c r="F10" i="35"/>
  <c r="F4" i="35"/>
  <c r="F243" i="35"/>
  <c r="F237" i="35"/>
  <c r="F228" i="35"/>
  <c r="F225" i="35"/>
  <c r="F222" i="35"/>
  <c r="F219" i="35"/>
  <c r="F216" i="35"/>
  <c r="F246" i="35"/>
  <c r="F240" i="35"/>
  <c r="F234" i="35"/>
  <c r="F231" i="35"/>
  <c r="F304" i="35"/>
  <c r="F297" i="35"/>
  <c r="F678" i="35"/>
  <c r="F598" i="35"/>
  <c r="F583" i="35"/>
  <c r="F343" i="35"/>
  <c r="F354" i="35"/>
  <c r="F365" i="35"/>
  <c r="F397" i="35"/>
  <c r="F408" i="35"/>
  <c r="F419" i="35"/>
  <c r="F446" i="35"/>
  <c r="F458" i="35"/>
  <c r="F2" i="35"/>
  <c r="F9" i="35"/>
  <c r="F20" i="35"/>
  <c r="F27" i="35"/>
  <c r="F38" i="35"/>
  <c r="F45" i="35"/>
  <c r="F56" i="35"/>
  <c r="F63" i="35"/>
  <c r="F74" i="35"/>
  <c r="F81" i="35"/>
  <c r="F92" i="35"/>
  <c r="F99" i="35"/>
  <c r="F110" i="35"/>
  <c r="F117" i="35"/>
  <c r="F128" i="35"/>
  <c r="F135" i="35"/>
  <c r="F146" i="35"/>
  <c r="F153" i="35"/>
  <c r="F164" i="35"/>
  <c r="F171" i="35"/>
  <c r="F182" i="35"/>
  <c r="F189" i="35"/>
  <c r="F200" i="35"/>
  <c r="F207" i="35"/>
  <c r="F441" i="35"/>
  <c r="F515" i="35"/>
  <c r="F640" i="35"/>
  <c r="F684" i="35"/>
  <c r="F308" i="35"/>
  <c r="F315" i="35"/>
  <c r="F322" i="35"/>
  <c r="F326" i="35"/>
  <c r="F333" i="35"/>
  <c r="F340" i="35"/>
  <c r="F344" i="35"/>
  <c r="F351" i="35"/>
  <c r="F358" i="35"/>
  <c r="F362" i="35"/>
  <c r="F369" i="35"/>
  <c r="F376" i="35"/>
  <c r="F380" i="35"/>
  <c r="F387" i="35"/>
  <c r="F394" i="35"/>
  <c r="F398" i="35"/>
  <c r="F405" i="35"/>
  <c r="F412" i="35"/>
  <c r="F416" i="35"/>
  <c r="F423" i="35"/>
  <c r="F430" i="35"/>
  <c r="F434" i="35"/>
  <c r="F450" i="35"/>
  <c r="F454" i="35"/>
  <c r="F471" i="35"/>
  <c r="F479" i="35"/>
  <c r="F488" i="35"/>
  <c r="F497" i="35"/>
  <c r="F530" i="35"/>
  <c r="F540" i="35"/>
  <c r="F555" i="35"/>
  <c r="F584" i="35"/>
  <c r="F594" i="35"/>
  <c r="F609" i="35"/>
  <c r="F674" i="35"/>
  <c r="F252" i="35"/>
  <c r="F258" i="35"/>
  <c r="F264" i="35"/>
  <c r="F270" i="35"/>
  <c r="F276" i="35"/>
  <c r="F282" i="35"/>
  <c r="F288" i="35"/>
  <c r="F294" i="35"/>
  <c r="F305" i="35"/>
  <c r="F319" i="35"/>
  <c r="F330" i="35"/>
  <c r="F341" i="35"/>
  <c r="F355" i="35"/>
  <c r="F366" i="35"/>
  <c r="F377" i="35"/>
  <c r="F391" i="35"/>
  <c r="F402" i="35"/>
  <c r="F409" i="35"/>
  <c r="F420" i="35"/>
  <c r="F431" i="35"/>
  <c r="F447" i="35"/>
  <c r="F464" i="35"/>
  <c r="F484" i="35"/>
  <c r="F493" i="35"/>
  <c r="F502" i="35"/>
  <c r="F511" i="35"/>
  <c r="F526" i="35"/>
  <c r="F551" i="35"/>
  <c r="F565" i="35"/>
  <c r="F605" i="35"/>
  <c r="F630" i="35"/>
  <c r="F636" i="35"/>
  <c r="F664" i="35"/>
  <c r="F702" i="35"/>
  <c r="F708" i="35"/>
  <c r="F249" i="35"/>
  <c r="F255" i="35"/>
  <c r="F261" i="35"/>
  <c r="F267" i="35"/>
  <c r="F273" i="35"/>
  <c r="F279" i="35"/>
  <c r="F285" i="35"/>
  <c r="F291" i="35"/>
  <c r="F301" i="35"/>
  <c r="F312" i="35"/>
  <c r="F323" i="35"/>
  <c r="F337" i="35"/>
  <c r="F348" i="35"/>
  <c r="F359" i="35"/>
  <c r="F373" i="35"/>
  <c r="F384" i="35"/>
  <c r="F395" i="35"/>
  <c r="F413" i="35"/>
  <c r="F427" i="35"/>
  <c r="F442" i="35"/>
  <c r="F459" i="35"/>
  <c r="F476" i="35"/>
  <c r="F298" i="35"/>
  <c r="F302" i="35"/>
  <c r="F309" i="35"/>
  <c r="F316" i="35"/>
  <c r="F320" i="35"/>
  <c r="F327" i="35"/>
  <c r="F334" i="35"/>
  <c r="F338" i="35"/>
  <c r="F345" i="35"/>
  <c r="F352" i="35"/>
  <c r="F356" i="35"/>
  <c r="F363" i="35"/>
  <c r="F370" i="35"/>
  <c r="F374" i="35"/>
  <c r="F381" i="35"/>
  <c r="F388" i="35"/>
  <c r="F392" i="35"/>
  <c r="F399" i="35"/>
  <c r="F406" i="35"/>
  <c r="F410" i="35"/>
  <c r="F417" i="35"/>
  <c r="F424" i="35"/>
  <c r="F428" i="35"/>
  <c r="F435" i="35"/>
  <c r="F439" i="35"/>
  <c r="F443" i="35"/>
  <c r="F452" i="35"/>
  <c r="F468" i="35"/>
  <c r="F472" i="35"/>
  <c r="F494" i="35"/>
  <c r="F512" i="35"/>
  <c r="F522" i="35"/>
  <c r="F537" i="35"/>
  <c r="F566" i="35"/>
  <c r="F576" i="35"/>
  <c r="F591" i="35"/>
  <c r="F621" i="35"/>
  <c r="F626" i="35"/>
  <c r="F698" i="35"/>
  <c r="F58" i="35"/>
  <c r="F64" i="35"/>
  <c r="F70" i="35"/>
  <c r="F76" i="35"/>
  <c r="F82" i="35"/>
  <c r="F88" i="35"/>
  <c r="F94" i="35"/>
  <c r="F100" i="35"/>
  <c r="F106" i="35"/>
  <c r="F112" i="35"/>
  <c r="F118" i="35"/>
  <c r="F124" i="35"/>
  <c r="F130" i="35"/>
  <c r="F136" i="35"/>
  <c r="F142" i="35"/>
  <c r="F148" i="35"/>
  <c r="F154" i="35"/>
  <c r="F160" i="35"/>
  <c r="F166" i="35"/>
  <c r="F172" i="35"/>
  <c r="F178" i="35"/>
  <c r="F184" i="35"/>
  <c r="F190" i="35"/>
  <c r="F196" i="35"/>
  <c r="F202" i="35"/>
  <c r="F208" i="35"/>
  <c r="F214" i="35"/>
  <c r="F220" i="35"/>
  <c r="F226" i="35"/>
  <c r="F232" i="35"/>
  <c r="F238" i="35"/>
  <c r="F244" i="35"/>
  <c r="F250" i="35"/>
  <c r="F256" i="35"/>
  <c r="F262" i="35"/>
  <c r="F268" i="35"/>
  <c r="F274" i="35"/>
  <c r="F277" i="35"/>
  <c r="F283" i="35"/>
  <c r="F286" i="35"/>
  <c r="F289" i="35"/>
  <c r="F292" i="35"/>
  <c r="F295" i="35"/>
  <c r="F299" i="35"/>
  <c r="F306" i="35"/>
  <c r="F313" i="35"/>
  <c r="F317" i="35"/>
  <c r="F324" i="35"/>
  <c r="F331" i="35"/>
  <c r="F335" i="35"/>
  <c r="F342" i="35"/>
  <c r="F349" i="35"/>
  <c r="F353" i="35"/>
  <c r="F360" i="35"/>
  <c r="F367" i="35"/>
  <c r="F371" i="35"/>
  <c r="F378" i="35"/>
  <c r="F385" i="35"/>
  <c r="F389" i="35"/>
  <c r="F396" i="35"/>
  <c r="F403" i="35"/>
  <c r="F407" i="35"/>
  <c r="F414" i="35"/>
  <c r="F421" i="35"/>
  <c r="F425" i="35"/>
  <c r="F432" i="35"/>
  <c r="F440" i="35"/>
  <c r="F448" i="35"/>
  <c r="F460" i="35"/>
  <c r="F465" i="35"/>
  <c r="F477" i="35"/>
  <c r="F482" i="35"/>
  <c r="F490" i="35"/>
  <c r="F508" i="35"/>
  <c r="F533" i="35"/>
  <c r="F547" i="35"/>
  <c r="F562" i="35"/>
  <c r="F587" i="35"/>
  <c r="F601" i="35"/>
  <c r="F616" i="35"/>
  <c r="F660" i="35"/>
  <c r="F688" i="35"/>
  <c r="F61" i="35"/>
  <c r="F67" i="35"/>
  <c r="F73" i="35"/>
  <c r="F79" i="35"/>
  <c r="F85" i="35"/>
  <c r="F91" i="35"/>
  <c r="F97" i="35"/>
  <c r="F103" i="35"/>
  <c r="F109" i="35"/>
  <c r="F115" i="35"/>
  <c r="F121" i="35"/>
  <c r="F127" i="35"/>
  <c r="F133" i="35"/>
  <c r="F139" i="35"/>
  <c r="F145" i="35"/>
  <c r="F151" i="35"/>
  <c r="F157" i="35"/>
  <c r="F163" i="35"/>
  <c r="F169" i="35"/>
  <c r="F175" i="35"/>
  <c r="F181" i="35"/>
  <c r="F187" i="35"/>
  <c r="F193" i="35"/>
  <c r="F199" i="35"/>
  <c r="F205" i="35"/>
  <c r="F211" i="35"/>
  <c r="F217" i="35"/>
  <c r="F223" i="35"/>
  <c r="F229" i="35"/>
  <c r="F235" i="35"/>
  <c r="F241" i="35"/>
  <c r="F247" i="35"/>
  <c r="F253" i="35"/>
  <c r="F259" i="35"/>
  <c r="F265" i="35"/>
  <c r="F271" i="35"/>
  <c r="F280" i="35"/>
  <c r="F618" i="35"/>
  <c r="F715" i="35"/>
  <c r="F615" i="35"/>
  <c r="F706" i="35"/>
  <c r="F682" i="35"/>
  <c r="F658" i="35"/>
  <c r="F634" i="35"/>
  <c r="F604" i="35"/>
  <c r="F597" i="35"/>
  <c r="F586" i="35"/>
  <c r="F579" i="35"/>
  <c r="F568" i="35"/>
  <c r="F561" i="35"/>
  <c r="F550" i="35"/>
  <c r="F543" i="35"/>
  <c r="F532" i="35"/>
  <c r="F525" i="35"/>
  <c r="F514" i="35"/>
  <c r="F507" i="35"/>
  <c r="F496" i="35"/>
  <c r="F489" i="35"/>
  <c r="F710" i="35"/>
  <c r="F686" i="35"/>
  <c r="F662" i="35"/>
  <c r="F638" i="35"/>
  <c r="F619" i="35"/>
  <c r="F607" i="35"/>
  <c r="F600" i="35"/>
  <c r="F589" i="35"/>
  <c r="F582" i="35"/>
  <c r="F571" i="35"/>
  <c r="F564" i="35"/>
  <c r="F553" i="35"/>
  <c r="F546" i="35"/>
  <c r="F535" i="35"/>
  <c r="F528" i="35"/>
  <c r="F517" i="35"/>
  <c r="F510" i="35"/>
  <c r="F499" i="35"/>
  <c r="F492" i="35"/>
  <c r="F481" i="35"/>
  <c r="F474" i="35"/>
  <c r="F463" i="35"/>
  <c r="F456" i="35"/>
  <c r="F445" i="35"/>
  <c r="F438" i="35"/>
  <c r="F690" i="35"/>
  <c r="F666" i="35"/>
  <c r="F642" i="35"/>
  <c r="F610" i="35"/>
  <c r="F603" i="35"/>
  <c r="F592" i="35"/>
  <c r="F585" i="35"/>
  <c r="F574" i="35"/>
  <c r="F567" i="35"/>
  <c r="F556" i="35"/>
  <c r="F549" i="35"/>
  <c r="F538" i="35"/>
  <c r="F531" i="35"/>
  <c r="F520" i="35"/>
  <c r="F513" i="35"/>
  <c r="F694" i="35"/>
  <c r="F670" i="35"/>
  <c r="F646" i="35"/>
  <c r="F622" i="35"/>
  <c r="F613" i="35"/>
  <c r="F606" i="35"/>
  <c r="F595" i="35"/>
  <c r="F588" i="35"/>
  <c r="F577" i="35"/>
  <c r="F570" i="35"/>
  <c r="F559" i="35"/>
  <c r="F552" i="35"/>
  <c r="F541" i="35"/>
  <c r="F534" i="35"/>
  <c r="F523" i="35"/>
  <c r="F516" i="35"/>
  <c r="F505" i="35"/>
  <c r="F498" i="35"/>
  <c r="F487" i="35"/>
  <c r="F480" i="35"/>
  <c r="F469" i="35"/>
  <c r="F462" i="35"/>
  <c r="F451" i="35"/>
  <c r="F444" i="35"/>
  <c r="F296" i="35"/>
  <c r="F303" i="35"/>
  <c r="F310" i="35"/>
  <c r="F314" i="35"/>
  <c r="F321" i="35"/>
  <c r="F328" i="35"/>
  <c r="F332" i="35"/>
  <c r="F339" i="35"/>
  <c r="F346" i="35"/>
  <c r="F350" i="35"/>
  <c r="F357" i="35"/>
  <c r="F364" i="35"/>
  <c r="F368" i="35"/>
  <c r="F375" i="35"/>
  <c r="F382" i="35"/>
  <c r="F386" i="35"/>
  <c r="F393" i="35"/>
  <c r="F400" i="35"/>
  <c r="F404" i="35"/>
  <c r="F411" i="35"/>
  <c r="F418" i="35"/>
  <c r="F422" i="35"/>
  <c r="F429" i="35"/>
  <c r="F436" i="35"/>
  <c r="F453" i="35"/>
  <c r="F457" i="35"/>
  <c r="F461" i="35"/>
  <c r="F470" i="35"/>
  <c r="F486" i="35"/>
  <c r="F495" i="35"/>
  <c r="F504" i="35"/>
  <c r="F519" i="35"/>
  <c r="F548" i="35"/>
  <c r="F558" i="35"/>
  <c r="F573" i="35"/>
  <c r="F602" i="35"/>
  <c r="F612" i="35"/>
  <c r="F617" i="35"/>
  <c r="F650" i="35"/>
  <c r="F455" i="35"/>
  <c r="F473" i="35"/>
  <c r="F491" i="35"/>
  <c r="F509" i="35"/>
  <c r="F527" i="35"/>
  <c r="F545" i="35"/>
  <c r="F563" i="35"/>
  <c r="F581" i="35"/>
  <c r="F599" i="35"/>
  <c r="F632" i="35"/>
  <c r="F656" i="35"/>
  <c r="F680" i="35"/>
  <c r="F704" i="35"/>
  <c r="F506" i="35"/>
  <c r="F524" i="35"/>
  <c r="F542" i="35"/>
  <c r="F560" i="35"/>
  <c r="F578" i="35"/>
  <c r="F596" i="35"/>
  <c r="F614" i="35"/>
  <c r="F628" i="35"/>
  <c r="F652" i="35"/>
  <c r="F676" i="35"/>
  <c r="F700" i="35"/>
  <c r="F733" i="35"/>
  <c r="F449" i="35"/>
  <c r="F467" i="35"/>
  <c r="F485" i="35"/>
  <c r="F503" i="35"/>
  <c r="F521" i="35"/>
  <c r="F539" i="35"/>
  <c r="F557" i="35"/>
  <c r="F575" i="35"/>
  <c r="F593" i="35"/>
  <c r="F611" i="35"/>
  <c r="F624" i="35"/>
  <c r="F648" i="35"/>
  <c r="F672" i="35"/>
  <c r="F696" i="35"/>
  <c r="F500" i="35"/>
  <c r="F518" i="35"/>
  <c r="F536" i="35"/>
  <c r="F554" i="35"/>
  <c r="F572" i="35"/>
  <c r="F590" i="35"/>
  <c r="F608" i="35"/>
  <c r="F620" i="35"/>
  <c r="F644" i="35"/>
  <c r="F668" i="35"/>
  <c r="F692" i="35"/>
  <c r="F723" i="35"/>
  <c r="F744" i="35"/>
  <c r="F751" i="35"/>
  <c r="AM94" i="31"/>
  <c r="F759" i="35"/>
  <c r="F771" i="35"/>
  <c r="F779" i="35"/>
  <c r="F787" i="35"/>
  <c r="F795" i="35"/>
  <c r="F803" i="35"/>
  <c r="F811" i="35"/>
  <c r="F819" i="35"/>
  <c r="F827" i="35"/>
  <c r="F835" i="35"/>
  <c r="F843" i="35"/>
  <c r="F851" i="35"/>
  <c r="F859" i="35"/>
  <c r="F867" i="35"/>
  <c r="F875" i="35"/>
  <c r="F887" i="35"/>
  <c r="F713" i="35"/>
  <c r="F721" i="35"/>
  <c r="F727" i="35"/>
  <c r="F731" i="35"/>
  <c r="F741" i="35"/>
  <c r="F752" i="35"/>
  <c r="F936" i="35"/>
  <c r="F944" i="35"/>
  <c r="F952" i="35"/>
  <c r="F960" i="35"/>
  <c r="AM20" i="32"/>
  <c r="F625" i="35"/>
  <c r="F629" i="35"/>
  <c r="F633" i="35"/>
  <c r="F637" i="35"/>
  <c r="F641" i="35"/>
  <c r="F645" i="35"/>
  <c r="F649" i="35"/>
  <c r="F653" i="35"/>
  <c r="F657" i="35"/>
  <c r="F661" i="35"/>
  <c r="F665" i="35"/>
  <c r="F671" i="35"/>
  <c r="F675" i="35"/>
  <c r="F679" i="35"/>
  <c r="F683" i="35"/>
  <c r="F687" i="35"/>
  <c r="F691" i="35"/>
  <c r="F695" i="35"/>
  <c r="F699" i="35"/>
  <c r="F703" i="35"/>
  <c r="F707" i="35"/>
  <c r="F709" i="35"/>
  <c r="F711" i="35"/>
  <c r="F719" i="35"/>
  <c r="F728" i="35"/>
  <c r="F724" i="35"/>
  <c r="F720" i="35"/>
  <c r="F716" i="35"/>
  <c r="F712" i="35"/>
  <c r="F729" i="35"/>
  <c r="F722" i="35"/>
  <c r="F718" i="35"/>
  <c r="F714" i="35"/>
  <c r="F781" i="35"/>
  <c r="F773" i="35"/>
  <c r="F765" i="35"/>
  <c r="F757" i="35"/>
  <c r="F735" i="35"/>
  <c r="F739" i="35"/>
  <c r="F749" i="35"/>
  <c r="F623" i="35"/>
  <c r="F627" i="35"/>
  <c r="F631" i="35"/>
  <c r="F635" i="35"/>
  <c r="F639" i="35"/>
  <c r="F643" i="35"/>
  <c r="F647" i="35"/>
  <c r="F651" i="35"/>
  <c r="F655" i="35"/>
  <c r="F659" i="35"/>
  <c r="F663" i="35"/>
  <c r="F667" i="35"/>
  <c r="F669" i="35"/>
  <c r="F673" i="35"/>
  <c r="F677" i="35"/>
  <c r="F681" i="35"/>
  <c r="F685" i="35"/>
  <c r="F689" i="35"/>
  <c r="F693" i="35"/>
  <c r="F697" i="35"/>
  <c r="F701" i="35"/>
  <c r="F705" i="35"/>
  <c r="CM20" i="32"/>
  <c r="F1026" i="35"/>
  <c r="F717" i="35"/>
  <c r="F725" i="35"/>
  <c r="F736" i="35"/>
  <c r="F743" i="35"/>
  <c r="F747" i="35"/>
  <c r="F755" i="35"/>
  <c r="F763" i="35"/>
  <c r="F767" i="35"/>
  <c r="F775" i="35"/>
  <c r="F783" i="35"/>
  <c r="F791" i="35"/>
  <c r="F799" i="35"/>
  <c r="F807" i="35"/>
  <c r="F815" i="35"/>
  <c r="F823" i="35"/>
  <c r="F831" i="35"/>
  <c r="F839" i="35"/>
  <c r="F847" i="35"/>
  <c r="F855" i="35"/>
  <c r="F863" i="35"/>
  <c r="F871" i="35"/>
  <c r="F879" i="35"/>
  <c r="F883" i="35"/>
  <c r="F891" i="35"/>
  <c r="F895" i="35"/>
  <c r="F899" i="35"/>
  <c r="F903" i="35"/>
  <c r="F907" i="35"/>
  <c r="F911" i="35"/>
  <c r="F915" i="35"/>
  <c r="F919" i="35"/>
  <c r="F923" i="35"/>
  <c r="F927" i="35"/>
  <c r="F931" i="35"/>
  <c r="F760" i="35"/>
  <c r="F768" i="35"/>
  <c r="F776" i="35"/>
  <c r="F784" i="35"/>
  <c r="F792" i="35"/>
  <c r="F800" i="35"/>
  <c r="F808" i="35"/>
  <c r="F816" i="35"/>
  <c r="F821" i="35"/>
  <c r="F824" i="35"/>
  <c r="F829" i="35"/>
  <c r="F832" i="35"/>
  <c r="F837" i="35"/>
  <c r="F840" i="35"/>
  <c r="F845" i="35"/>
  <c r="F848" i="35"/>
  <c r="F853" i="35"/>
  <c r="F856" i="35"/>
  <c r="F861" i="35"/>
  <c r="F864" i="35"/>
  <c r="F869" i="35"/>
  <c r="F872" i="35"/>
  <c r="F877" i="35"/>
  <c r="F880" i="35"/>
  <c r="F885" i="35"/>
  <c r="F888" i="35"/>
  <c r="F893" i="35"/>
  <c r="F896" i="35"/>
  <c r="F901" i="35"/>
  <c r="F904" i="35"/>
  <c r="F909" i="35"/>
  <c r="F912" i="35"/>
  <c r="F917" i="35"/>
  <c r="F920" i="35"/>
  <c r="F925" i="35"/>
  <c r="F928" i="35"/>
  <c r="F934" i="35"/>
  <c r="F940" i="35"/>
  <c r="F946" i="35"/>
  <c r="F950" i="35"/>
  <c r="F956" i="35"/>
  <c r="F962" i="35"/>
  <c r="F966" i="35"/>
  <c r="F973" i="35"/>
  <c r="F980" i="35"/>
  <c r="F984" i="35"/>
  <c r="F994" i="35"/>
  <c r="F998" i="35"/>
  <c r="F1005" i="35"/>
  <c r="F1012" i="35"/>
  <c r="F1016" i="35"/>
  <c r="F1030" i="35"/>
  <c r="F1037" i="35"/>
  <c r="F1044" i="35"/>
  <c r="F1048" i="35"/>
  <c r="F1052" i="35"/>
  <c r="F1056" i="35"/>
  <c r="F1060" i="35"/>
  <c r="F1064" i="35"/>
  <c r="F1068" i="35"/>
  <c r="F1072" i="35"/>
  <c r="F1076" i="35"/>
  <c r="F1080" i="35"/>
  <c r="F1084" i="35"/>
  <c r="F1088" i="35"/>
  <c r="F1092" i="35"/>
  <c r="F1096" i="35"/>
  <c r="F1100" i="35"/>
  <c r="F1104" i="35"/>
  <c r="F1108" i="35"/>
  <c r="F1112" i="35"/>
  <c r="F1116" i="35"/>
  <c r="F1120" i="35"/>
  <c r="F1124" i="35"/>
  <c r="F1128" i="35"/>
  <c r="F1132" i="35"/>
  <c r="F1136" i="35"/>
  <c r="F1140" i="35"/>
  <c r="F1144" i="35"/>
  <c r="F1148" i="35"/>
  <c r="F1156" i="35"/>
  <c r="F1172" i="35"/>
  <c r="F789" i="35"/>
  <c r="F797" i="35"/>
  <c r="F805" i="35"/>
  <c r="F813" i="35"/>
  <c r="F1902" i="35"/>
  <c r="F1894" i="35"/>
  <c r="F1886" i="35"/>
  <c r="F1878" i="35"/>
  <c r="F1870" i="35"/>
  <c r="F1862" i="35"/>
  <c r="F1854" i="35"/>
  <c r="F1846" i="35"/>
  <c r="F1838" i="35"/>
  <c r="F1830" i="35"/>
  <c r="F1822" i="35"/>
  <c r="F1814" i="35"/>
  <c r="F1896" i="35"/>
  <c r="F1888" i="35"/>
  <c r="F1880" i="35"/>
  <c r="F1872" i="35"/>
  <c r="F1864" i="35"/>
  <c r="F1856" i="35"/>
  <c r="F1848" i="35"/>
  <c r="F1840" i="35"/>
  <c r="F1832" i="35"/>
  <c r="F1824" i="35"/>
  <c r="F1816" i="35"/>
  <c r="F1808" i="35"/>
  <c r="F1800" i="35"/>
  <c r="F1792" i="35"/>
  <c r="F1784" i="35"/>
  <c r="F1776" i="35"/>
  <c r="F1768" i="35"/>
  <c r="F1760" i="35"/>
  <c r="F1898" i="35"/>
  <c r="F1890" i="35"/>
  <c r="F1882" i="35"/>
  <c r="F1874" i="35"/>
  <c r="F1866" i="35"/>
  <c r="F1858" i="35"/>
  <c r="F1850" i="35"/>
  <c r="F1842" i="35"/>
  <c r="F1834" i="35"/>
  <c r="F1826" i="35"/>
  <c r="F1818" i="35"/>
  <c r="F1810" i="35"/>
  <c r="F1802" i="35"/>
  <c r="F1794" i="35"/>
  <c r="F1786" i="35"/>
  <c r="F1778" i="35"/>
  <c r="F1770" i="35"/>
  <c r="F1762" i="35"/>
  <c r="F1754" i="35"/>
  <c r="F1900" i="35"/>
  <c r="F1892" i="35"/>
  <c r="F1884" i="35"/>
  <c r="F1876" i="35"/>
  <c r="F1868" i="35"/>
  <c r="F1860" i="35"/>
  <c r="F1852" i="35"/>
  <c r="F1844" i="35"/>
  <c r="F1836" i="35"/>
  <c r="F1828" i="35"/>
  <c r="F1820" i="35"/>
  <c r="F1738" i="35"/>
  <c r="F1727" i="35"/>
  <c r="F1719" i="35"/>
  <c r="F1711" i="35"/>
  <c r="F1703" i="35"/>
  <c r="F1695" i="35"/>
  <c r="F1687" i="35"/>
  <c r="F1679" i="35"/>
  <c r="F1671" i="35"/>
  <c r="F1663" i="35"/>
  <c r="F1655" i="35"/>
  <c r="F1647" i="35"/>
  <c r="F1639" i="35"/>
  <c r="F1631" i="35"/>
  <c r="F1623" i="35"/>
  <c r="F1615" i="35"/>
  <c r="F1607" i="35"/>
  <c r="F1599" i="35"/>
  <c r="F1591" i="35"/>
  <c r="F1583" i="35"/>
  <c r="F1575" i="35"/>
  <c r="F1567" i="35"/>
  <c r="F1559" i="35"/>
  <c r="F1551" i="35"/>
  <c r="F1543" i="35"/>
  <c r="F1535" i="35"/>
  <c r="F1527" i="35"/>
  <c r="F1519" i="35"/>
  <c r="F1511" i="35"/>
  <c r="F1503" i="35"/>
  <c r="F1495" i="35"/>
  <c r="F1744" i="35"/>
  <c r="F1729" i="35"/>
  <c r="F1721" i="35"/>
  <c r="F1713" i="35"/>
  <c r="F1705" i="35"/>
  <c r="F1697" i="35"/>
  <c r="F1689" i="35"/>
  <c r="F1681" i="35"/>
  <c r="F1673" i="35"/>
  <c r="F1665" i="35"/>
  <c r="F1657" i="35"/>
  <c r="F1649" i="35"/>
  <c r="F1641" i="35"/>
  <c r="F1633" i="35"/>
  <c r="F1625" i="35"/>
  <c r="F1617" i="35"/>
  <c r="F1609" i="35"/>
  <c r="F1601" i="35"/>
  <c r="F1593" i="35"/>
  <c r="F1585" i="35"/>
  <c r="F1577" i="35"/>
  <c r="F1569" i="35"/>
  <c r="F1561" i="35"/>
  <c r="F1553" i="35"/>
  <c r="F1545" i="35"/>
  <c r="F1537" i="35"/>
  <c r="F1529" i="35"/>
  <c r="F1521" i="35"/>
  <c r="F1513" i="35"/>
  <c r="F1505" i="35"/>
  <c r="F1497" i="35"/>
  <c r="F1746" i="35"/>
  <c r="F1731" i="35"/>
  <c r="F1723" i="35"/>
  <c r="F1715" i="35"/>
  <c r="F1707" i="35"/>
  <c r="F1699" i="35"/>
  <c r="F1691" i="35"/>
  <c r="F1683" i="35"/>
  <c r="F1675" i="35"/>
  <c r="F1667" i="35"/>
  <c r="F1659" i="35"/>
  <c r="F1651" i="35"/>
  <c r="F1643" i="35"/>
  <c r="F1635" i="35"/>
  <c r="F1627" i="35"/>
  <c r="F1619" i="35"/>
  <c r="F1611" i="35"/>
  <c r="F1603" i="35"/>
  <c r="F1595" i="35"/>
  <c r="F1587" i="35"/>
  <c r="F1579" i="35"/>
  <c r="F1571" i="35"/>
  <c r="F1563" i="35"/>
  <c r="F1555" i="35"/>
  <c r="F1547" i="35"/>
  <c r="F1539" i="35"/>
  <c r="F1531" i="35"/>
  <c r="F1523" i="35"/>
  <c r="F1515" i="35"/>
  <c r="F1507" i="35"/>
  <c r="F1499" i="35"/>
  <c r="F1491" i="35"/>
  <c r="F1483" i="35"/>
  <c r="F1478" i="35"/>
  <c r="F1476" i="35"/>
  <c r="F1474" i="35"/>
  <c r="F1472" i="35"/>
  <c r="F1470" i="35"/>
  <c r="F1468" i="35"/>
  <c r="F1752" i="35"/>
  <c r="F1733" i="35"/>
  <c r="F1725" i="35"/>
  <c r="F1717" i="35"/>
  <c r="F1709" i="35"/>
  <c r="F1701" i="35"/>
  <c r="F1693" i="35"/>
  <c r="F1685" i="35"/>
  <c r="F1677" i="35"/>
  <c r="F1669" i="35"/>
  <c r="F1661" i="35"/>
  <c r="F1653" i="35"/>
  <c r="F1645" i="35"/>
  <c r="F1637" i="35"/>
  <c r="F1629" i="35"/>
  <c r="F1621" i="35"/>
  <c r="F1613" i="35"/>
  <c r="F1605" i="35"/>
  <c r="F1597" i="35"/>
  <c r="F1589" i="35"/>
  <c r="F1581" i="35"/>
  <c r="F1573" i="35"/>
  <c r="F1565" i="35"/>
  <c r="F1557" i="35"/>
  <c r="F1549" i="35"/>
  <c r="F1541" i="35"/>
  <c r="F1533" i="35"/>
  <c r="F1525" i="35"/>
  <c r="F1517" i="35"/>
  <c r="F1509" i="35"/>
  <c r="F1501" i="35"/>
  <c r="F1493" i="35"/>
  <c r="F1460" i="35"/>
  <c r="F1452" i="35"/>
  <c r="F1444" i="35"/>
  <c r="F1436" i="35"/>
  <c r="F1428" i="35"/>
  <c r="F1420" i="35"/>
  <c r="F1412" i="35"/>
  <c r="F1404" i="35"/>
  <c r="F1396" i="35"/>
  <c r="F1388" i="35"/>
  <c r="F1380" i="35"/>
  <c r="F1372" i="35"/>
  <c r="F1364" i="35"/>
  <c r="F1356" i="35"/>
  <c r="F1348" i="35"/>
  <c r="F1340" i="35"/>
  <c r="F1332" i="35"/>
  <c r="F1324" i="35"/>
  <c r="F1316" i="35"/>
  <c r="F1308" i="35"/>
  <c r="F1300" i="35"/>
  <c r="F1292" i="35"/>
  <c r="F1284" i="35"/>
  <c r="F1276" i="35"/>
  <c r="F1268" i="35"/>
  <c r="F1260" i="35"/>
  <c r="F1252" i="35"/>
  <c r="F1244" i="35"/>
  <c r="F1236" i="35"/>
  <c r="F1228" i="35"/>
  <c r="F1220" i="35"/>
  <c r="F1212" i="35"/>
  <c r="F1204" i="35"/>
  <c r="F1196" i="35"/>
  <c r="F1462" i="35"/>
  <c r="F1454" i="35"/>
  <c r="F1446" i="35"/>
  <c r="F1438" i="35"/>
  <c r="F1430" i="35"/>
  <c r="F1422" i="35"/>
  <c r="F1414" i="35"/>
  <c r="F1406" i="35"/>
  <c r="F1398" i="35"/>
  <c r="F1390" i="35"/>
  <c r="F1382" i="35"/>
  <c r="F1374" i="35"/>
  <c r="F1366" i="35"/>
  <c r="F1358" i="35"/>
  <c r="F1350" i="35"/>
  <c r="F1342" i="35"/>
  <c r="F1334" i="35"/>
  <c r="F1326" i="35"/>
  <c r="F1318" i="35"/>
  <c r="F1310" i="35"/>
  <c r="F1302" i="35"/>
  <c r="F1294" i="35"/>
  <c r="F1286" i="35"/>
  <c r="F1278" i="35"/>
  <c r="F1270" i="35"/>
  <c r="F1262" i="35"/>
  <c r="F1254" i="35"/>
  <c r="F1246" i="35"/>
  <c r="F1238" i="35"/>
  <c r="F1230" i="35"/>
  <c r="F1489" i="35"/>
  <c r="F1464" i="35"/>
  <c r="F1456" i="35"/>
  <c r="F1448" i="35"/>
  <c r="F1440" i="35"/>
  <c r="F1432" i="35"/>
  <c r="F1424" i="35"/>
  <c r="F1416" i="35"/>
  <c r="F1408" i="35"/>
  <c r="F1400" i="35"/>
  <c r="F1392" i="35"/>
  <c r="F1384" i="35"/>
  <c r="F1376" i="35"/>
  <c r="F1368" i="35"/>
  <c r="F1360" i="35"/>
  <c r="F1352" i="35"/>
  <c r="F1344" i="35"/>
  <c r="F1336" i="35"/>
  <c r="F1328" i="35"/>
  <c r="F1320" i="35"/>
  <c r="F1312" i="35"/>
  <c r="F1304" i="35"/>
  <c r="F1296" i="35"/>
  <c r="F1288" i="35"/>
  <c r="F1280" i="35"/>
  <c r="F1272" i="35"/>
  <c r="F1264" i="35"/>
  <c r="F1256" i="35"/>
  <c r="F1248" i="35"/>
  <c r="F1240" i="35"/>
  <c r="F1232" i="35"/>
  <c r="F1224" i="35"/>
  <c r="F1216" i="35"/>
  <c r="F1481" i="35"/>
  <c r="F1466" i="35"/>
  <c r="F1458" i="35"/>
  <c r="F1450" i="35"/>
  <c r="F1442" i="35"/>
  <c r="F1434" i="35"/>
  <c r="F1426" i="35"/>
  <c r="F1418" i="35"/>
  <c r="F1410" i="35"/>
  <c r="F1402" i="35"/>
  <c r="F1394" i="35"/>
  <c r="F1386" i="35"/>
  <c r="F1378" i="35"/>
  <c r="F1370" i="35"/>
  <c r="F1362" i="35"/>
  <c r="F1354" i="35"/>
  <c r="F1346" i="35"/>
  <c r="F1338" i="35"/>
  <c r="F1330" i="35"/>
  <c r="F1322" i="35"/>
  <c r="F1314" i="35"/>
  <c r="F1306" i="35"/>
  <c r="F1298" i="35"/>
  <c r="F1290" i="35"/>
  <c r="F1282" i="35"/>
  <c r="F1274" i="35"/>
  <c r="F1266" i="35"/>
  <c r="F1258" i="35"/>
  <c r="F1250" i="35"/>
  <c r="F1242" i="35"/>
  <c r="F1234" i="35"/>
  <c r="F1226" i="35"/>
  <c r="F1200" i="35"/>
  <c r="F1180" i="35"/>
  <c r="F1168" i="35"/>
  <c r="F1192" i="35"/>
  <c r="F1176" i="35"/>
  <c r="F1188" i="35"/>
  <c r="F1164" i="35"/>
  <c r="F1158" i="35"/>
  <c r="F1152" i="35"/>
  <c r="F1138" i="35"/>
  <c r="F1130" i="35"/>
  <c r="F1122" i="35"/>
  <c r="F1114" i="35"/>
  <c r="F1106" i="35"/>
  <c r="F1098" i="35"/>
  <c r="F1090" i="35"/>
  <c r="F1082" i="35"/>
  <c r="F1074" i="35"/>
  <c r="F1066" i="35"/>
  <c r="F1058" i="35"/>
  <c r="F1050" i="35"/>
  <c r="F1208" i="35"/>
  <c r="F1184" i="35"/>
  <c r="F1160" i="35"/>
  <c r="F726" i="35"/>
  <c r="F734" i="35"/>
  <c r="F742" i="35"/>
  <c r="F750" i="35"/>
  <c r="F758" i="35"/>
  <c r="F766" i="35"/>
  <c r="F774" i="35"/>
  <c r="F782" i="35"/>
  <c r="F790" i="35"/>
  <c r="F798" i="35"/>
  <c r="F806" i="35"/>
  <c r="F814" i="35"/>
  <c r="F822" i="35"/>
  <c r="F830" i="35"/>
  <c r="F838" i="35"/>
  <c r="F846" i="35"/>
  <c r="F854" i="35"/>
  <c r="F862" i="35"/>
  <c r="F870" i="35"/>
  <c r="F878" i="35"/>
  <c r="F886" i="35"/>
  <c r="F894" i="35"/>
  <c r="F902" i="35"/>
  <c r="F910" i="35"/>
  <c r="F918" i="35"/>
  <c r="F926" i="35"/>
  <c r="F941" i="35"/>
  <c r="F947" i="35"/>
  <c r="F957" i="35"/>
  <c r="F970" i="35"/>
  <c r="F974" i="35"/>
  <c r="F981" i="35"/>
  <c r="F988" i="35"/>
  <c r="F992" i="35"/>
  <c r="F1002" i="35"/>
  <c r="F1006" i="35"/>
  <c r="F1013" i="35"/>
  <c r="F1020" i="35"/>
  <c r="F1024" i="35"/>
  <c r="F1034" i="35"/>
  <c r="F1038" i="35"/>
  <c r="F1045" i="35"/>
  <c r="F737" i="35"/>
  <c r="F745" i="35"/>
  <c r="F753" i="35"/>
  <c r="F761" i="35"/>
  <c r="F764" i="35"/>
  <c r="F769" i="35"/>
  <c r="F772" i="35"/>
  <c r="F777" i="35"/>
  <c r="F780" i="35"/>
  <c r="F785" i="35"/>
  <c r="F788" i="35"/>
  <c r="F793" i="35"/>
  <c r="F796" i="35"/>
  <c r="F801" i="35"/>
  <c r="F804" i="35"/>
  <c r="F809" i="35"/>
  <c r="F812" i="35"/>
  <c r="F817" i="35"/>
  <c r="F820" i="35"/>
  <c r="F825" i="35"/>
  <c r="F828" i="35"/>
  <c r="F833" i="35"/>
  <c r="F836" i="35"/>
  <c r="F841" i="35"/>
  <c r="F844" i="35"/>
  <c r="F849" i="35"/>
  <c r="F852" i="35"/>
  <c r="F857" i="35"/>
  <c r="F860" i="35"/>
  <c r="F865" i="35"/>
  <c r="F868" i="35"/>
  <c r="F873" i="35"/>
  <c r="F876" i="35"/>
  <c r="F881" i="35"/>
  <c r="F884" i="35"/>
  <c r="F889" i="35"/>
  <c r="F892" i="35"/>
  <c r="F897" i="35"/>
  <c r="F900" i="35"/>
  <c r="F905" i="35"/>
  <c r="F908" i="35"/>
  <c r="F913" i="35"/>
  <c r="F916" i="35"/>
  <c r="F921" i="35"/>
  <c r="F924" i="35"/>
  <c r="F929" i="35"/>
  <c r="F932" i="35"/>
  <c r="F938" i="35"/>
  <c r="F942" i="35"/>
  <c r="F948" i="35"/>
  <c r="F954" i="35"/>
  <c r="F958" i="35"/>
  <c r="F964" i="35"/>
  <c r="F968" i="35"/>
  <c r="F978" i="35"/>
  <c r="F982" i="35"/>
  <c r="F989" i="35"/>
  <c r="F996" i="35"/>
  <c r="F1000" i="35"/>
  <c r="F1010" i="35"/>
  <c r="F1014" i="35"/>
  <c r="F1021" i="35"/>
  <c r="F1028" i="35"/>
  <c r="F1032" i="35"/>
  <c r="F1042" i="35"/>
  <c r="F1046" i="35"/>
  <c r="F1054" i="35"/>
  <c r="F1062" i="35"/>
  <c r="F1070" i="35"/>
  <c r="F1078" i="35"/>
  <c r="F1086" i="35"/>
  <c r="F1094" i="35"/>
  <c r="F1102" i="35"/>
  <c r="F1110" i="35"/>
  <c r="F1118" i="35"/>
  <c r="F1126" i="35"/>
  <c r="F1134" i="35"/>
  <c r="F1142" i="35"/>
  <c r="F1150" i="35"/>
  <c r="F1166" i="35"/>
  <c r="F1174" i="35"/>
  <c r="F732" i="35"/>
  <c r="F740" i="35"/>
  <c r="F748" i="35"/>
  <c r="F756" i="35"/>
  <c r="F730" i="35"/>
  <c r="F738" i="35"/>
  <c r="F746" i="35"/>
  <c r="F754" i="35"/>
  <c r="F762" i="35"/>
  <c r="F770" i="35"/>
  <c r="F778" i="35"/>
  <c r="F786" i="35"/>
  <c r="F794" i="35"/>
  <c r="F802" i="35"/>
  <c r="F810" i="35"/>
  <c r="F818" i="35"/>
  <c r="F826" i="35"/>
  <c r="F834" i="35"/>
  <c r="F842" i="35"/>
  <c r="F850" i="35"/>
  <c r="F858" i="35"/>
  <c r="F866" i="35"/>
  <c r="F874" i="35"/>
  <c r="F882" i="35"/>
  <c r="F890" i="35"/>
  <c r="F898" i="35"/>
  <c r="F906" i="35"/>
  <c r="F914" i="35"/>
  <c r="F922" i="35"/>
  <c r="F930" i="35"/>
  <c r="F933" i="35"/>
  <c r="F939" i="35"/>
  <c r="F949" i="35"/>
  <c r="F955" i="35"/>
  <c r="F965" i="35"/>
  <c r="F972" i="35"/>
  <c r="F976" i="35"/>
  <c r="F986" i="35"/>
  <c r="F990" i="35"/>
  <c r="F997" i="35"/>
  <c r="F1004" i="35"/>
  <c r="F1008" i="35"/>
  <c r="F1018" i="35"/>
  <c r="F1022" i="35"/>
  <c r="F1029" i="35"/>
  <c r="F1036" i="35"/>
  <c r="F1040" i="35"/>
  <c r="F935" i="35"/>
  <c r="F943" i="35"/>
  <c r="F951" i="35"/>
  <c r="F959" i="35"/>
  <c r="F967" i="35"/>
  <c r="F975" i="35"/>
  <c r="F983" i="35"/>
  <c r="F991" i="35"/>
  <c r="F999" i="35"/>
  <c r="F1007" i="35"/>
  <c r="F1015" i="35"/>
  <c r="F1023" i="35"/>
  <c r="F1031" i="35"/>
  <c r="F1039" i="35"/>
  <c r="F1047" i="35"/>
  <c r="F1055" i="35"/>
  <c r="F1063" i="35"/>
  <c r="F1071" i="35"/>
  <c r="F1079" i="35"/>
  <c r="F1087" i="35"/>
  <c r="F1095" i="35"/>
  <c r="F1103" i="35"/>
  <c r="F1111" i="35"/>
  <c r="F1119" i="35"/>
  <c r="F1127" i="35"/>
  <c r="F1135" i="35"/>
  <c r="F1143" i="35"/>
  <c r="F1146" i="35"/>
  <c r="F1155" i="35"/>
  <c r="F1169" i="35"/>
  <c r="F1175" i="35"/>
  <c r="F1178" i="35"/>
  <c r="F1191" i="35"/>
  <c r="F1194" i="35"/>
  <c r="F1198" i="35"/>
  <c r="F1053" i="35"/>
  <c r="F1061" i="35"/>
  <c r="F1069" i="35"/>
  <c r="F1077" i="35"/>
  <c r="F1085" i="35"/>
  <c r="F1093" i="35"/>
  <c r="F1101" i="35"/>
  <c r="F1109" i="35"/>
  <c r="F1117" i="35"/>
  <c r="F1125" i="35"/>
  <c r="F1133" i="35"/>
  <c r="F1141" i="35"/>
  <c r="F1147" i="35"/>
  <c r="F1161" i="35"/>
  <c r="F1167" i="35"/>
  <c r="F1170" i="35"/>
  <c r="F1179" i="35"/>
  <c r="F1182" i="35"/>
  <c r="F1195" i="35"/>
  <c r="F1202" i="35"/>
  <c r="F1206" i="35"/>
  <c r="F963" i="35"/>
  <c r="F971" i="35"/>
  <c r="F979" i="35"/>
  <c r="F987" i="35"/>
  <c r="F995" i="35"/>
  <c r="F1003" i="35"/>
  <c r="F1011" i="35"/>
  <c r="F1019" i="35"/>
  <c r="F1027" i="35"/>
  <c r="F1035" i="35"/>
  <c r="F1043" i="35"/>
  <c r="F1051" i="35"/>
  <c r="F1059" i="35"/>
  <c r="F1067" i="35"/>
  <c r="F1075" i="35"/>
  <c r="F1083" i="35"/>
  <c r="F1091" i="35"/>
  <c r="F1099" i="35"/>
  <c r="F1107" i="35"/>
  <c r="F1115" i="35"/>
  <c r="F1123" i="35"/>
  <c r="F1131" i="35"/>
  <c r="F1139" i="35"/>
  <c r="F1153" i="35"/>
  <c r="F1159" i="35"/>
  <c r="F1162" i="35"/>
  <c r="F1171" i="35"/>
  <c r="F1183" i="35"/>
  <c r="F1186" i="35"/>
  <c r="F1203" i="35"/>
  <c r="F1210" i="35"/>
  <c r="F1214" i="35"/>
  <c r="F1218" i="35"/>
  <c r="F1222" i="35"/>
  <c r="F937" i="35"/>
  <c r="F945" i="35"/>
  <c r="F953" i="35"/>
  <c r="F961" i="35"/>
  <c r="F969" i="35"/>
  <c r="F977" i="35"/>
  <c r="F985" i="35"/>
  <c r="F993" i="35"/>
  <c r="F1001" i="35"/>
  <c r="F1009" i="35"/>
  <c r="F1017" i="35"/>
  <c r="F1025" i="35"/>
  <c r="F1033" i="35"/>
  <c r="F1041" i="35"/>
  <c r="F1049" i="35"/>
  <c r="F1057" i="35"/>
  <c r="F1065" i="35"/>
  <c r="F1073" i="35"/>
  <c r="F1081" i="35"/>
  <c r="F1089" i="35"/>
  <c r="F1097" i="35"/>
  <c r="F1105" i="35"/>
  <c r="F1113" i="35"/>
  <c r="F1121" i="35"/>
  <c r="F1129" i="35"/>
  <c r="F1137" i="35"/>
  <c r="F1145" i="35"/>
  <c r="F1151" i="35"/>
  <c r="F1154" i="35"/>
  <c r="F1163" i="35"/>
  <c r="F1187" i="35"/>
  <c r="F1190" i="35"/>
  <c r="F1149" i="35"/>
  <c r="F1157" i="35"/>
  <c r="F1165" i="35"/>
  <c r="F1173" i="35"/>
  <c r="F1181" i="35"/>
  <c r="F1189" i="35"/>
  <c r="F1197" i="35"/>
  <c r="F1205" i="35"/>
  <c r="F1213" i="35"/>
  <c r="F1221" i="35"/>
  <c r="F1229" i="35"/>
  <c r="F1237" i="35"/>
  <c r="F1245" i="35"/>
  <c r="F1253" i="35"/>
  <c r="F1261" i="35"/>
  <c r="F1269" i="35"/>
  <c r="F1277" i="35"/>
  <c r="F1285" i="35"/>
  <c r="F1293" i="35"/>
  <c r="F1301" i="35"/>
  <c r="F1309" i="35"/>
  <c r="F1317" i="35"/>
  <c r="F1325" i="35"/>
  <c r="F1333" i="35"/>
  <c r="F1341" i="35"/>
  <c r="F1349" i="35"/>
  <c r="F1357" i="35"/>
  <c r="F1365" i="35"/>
  <c r="F1373" i="35"/>
  <c r="F1381" i="35"/>
  <c r="F1389" i="35"/>
  <c r="F1397" i="35"/>
  <c r="F1405" i="35"/>
  <c r="F1413" i="35"/>
  <c r="F1421" i="35"/>
  <c r="F1429" i="35"/>
  <c r="F1437" i="35"/>
  <c r="F1445" i="35"/>
  <c r="F1453" i="35"/>
  <c r="F1461" i="35"/>
  <c r="F1485" i="35"/>
  <c r="F1492" i="35"/>
  <c r="F1736" i="35"/>
  <c r="F1211" i="35"/>
  <c r="F1219" i="35"/>
  <c r="F1227" i="35"/>
  <c r="F1235" i="35"/>
  <c r="F1243" i="35"/>
  <c r="F1251" i="35"/>
  <c r="F1259" i="35"/>
  <c r="F1267" i="35"/>
  <c r="F1275" i="35"/>
  <c r="F1283" i="35"/>
  <c r="F1291" i="35"/>
  <c r="F1299" i="35"/>
  <c r="F1307" i="35"/>
  <c r="F1315" i="35"/>
  <c r="F1323" i="35"/>
  <c r="F1331" i="35"/>
  <c r="F1339" i="35"/>
  <c r="F1347" i="35"/>
  <c r="F1355" i="35"/>
  <c r="F1363" i="35"/>
  <c r="F1371" i="35"/>
  <c r="F1379" i="35"/>
  <c r="F1387" i="35"/>
  <c r="F1395" i="35"/>
  <c r="F1403" i="35"/>
  <c r="F1411" i="35"/>
  <c r="F1419" i="35"/>
  <c r="F1427" i="35"/>
  <c r="F1435" i="35"/>
  <c r="F1443" i="35"/>
  <c r="F1451" i="35"/>
  <c r="F1459" i="35"/>
  <c r="F1467" i="35"/>
  <c r="F1471" i="35"/>
  <c r="F1475" i="35"/>
  <c r="F1479" i="35"/>
  <c r="F1177" i="35"/>
  <c r="F1185" i="35"/>
  <c r="F1193" i="35"/>
  <c r="F1201" i="35"/>
  <c r="F1209" i="35"/>
  <c r="F1217" i="35"/>
  <c r="F1225" i="35"/>
  <c r="F1233" i="35"/>
  <c r="F1241" i="35"/>
  <c r="F1249" i="35"/>
  <c r="F1257" i="35"/>
  <c r="F1265" i="35"/>
  <c r="F1273" i="35"/>
  <c r="F1281" i="35"/>
  <c r="F1289" i="35"/>
  <c r="F1297" i="35"/>
  <c r="F1305" i="35"/>
  <c r="F1313" i="35"/>
  <c r="F1321" i="35"/>
  <c r="F1329" i="35"/>
  <c r="F1337" i="35"/>
  <c r="F1345" i="35"/>
  <c r="F1353" i="35"/>
  <c r="F1361" i="35"/>
  <c r="F1369" i="35"/>
  <c r="F1377" i="35"/>
  <c r="F1385" i="35"/>
  <c r="F1393" i="35"/>
  <c r="F1401" i="35"/>
  <c r="F1409" i="35"/>
  <c r="F1417" i="35"/>
  <c r="F1425" i="35"/>
  <c r="F1433" i="35"/>
  <c r="F1441" i="35"/>
  <c r="F1449" i="35"/>
  <c r="F1457" i="35"/>
  <c r="F1465" i="35"/>
  <c r="F1487" i="35"/>
  <c r="F1199" i="35"/>
  <c r="F1207" i="35"/>
  <c r="F1215" i="35"/>
  <c r="F1223" i="35"/>
  <c r="F1231" i="35"/>
  <c r="F1239" i="35"/>
  <c r="F1247" i="35"/>
  <c r="F1255" i="35"/>
  <c r="F1263" i="35"/>
  <c r="F1271" i="35"/>
  <c r="F1279" i="35"/>
  <c r="F1287" i="35"/>
  <c r="F1295" i="35"/>
  <c r="F1303" i="35"/>
  <c r="F1311" i="35"/>
  <c r="F1319" i="35"/>
  <c r="F1327" i="35"/>
  <c r="F1335" i="35"/>
  <c r="F1343" i="35"/>
  <c r="F1351" i="35"/>
  <c r="F1359" i="35"/>
  <c r="F1367" i="35"/>
  <c r="F1375" i="35"/>
  <c r="F1383" i="35"/>
  <c r="F1391" i="35"/>
  <c r="F1399" i="35"/>
  <c r="F1407" i="35"/>
  <c r="F1415" i="35"/>
  <c r="F1423" i="35"/>
  <c r="F1431" i="35"/>
  <c r="F1439" i="35"/>
  <c r="F1447" i="35"/>
  <c r="F1455" i="35"/>
  <c r="F1463" i="35"/>
  <c r="F1469" i="35"/>
  <c r="F1473" i="35"/>
  <c r="F1477" i="35"/>
  <c r="F1484" i="35"/>
  <c r="F1480" i="35"/>
  <c r="F1488" i="35"/>
  <c r="F1496" i="35"/>
  <c r="F1504" i="35"/>
  <c r="F1512" i="35"/>
  <c r="F1520" i="35"/>
  <c r="F1528" i="35"/>
  <c r="F1536" i="35"/>
  <c r="F1544" i="35"/>
  <c r="F1552" i="35"/>
  <c r="F1560" i="35"/>
  <c r="F1568" i="35"/>
  <c r="F1576" i="35"/>
  <c r="F1584" i="35"/>
  <c r="F1592" i="35"/>
  <c r="F1600" i="35"/>
  <c r="F1608" i="35"/>
  <c r="F1616" i="35"/>
  <c r="F1624" i="35"/>
  <c r="F1632" i="35"/>
  <c r="F1640" i="35"/>
  <c r="F1648" i="35"/>
  <c r="F1656" i="35"/>
  <c r="F1664" i="35"/>
  <c r="F1672" i="35"/>
  <c r="F1680" i="35"/>
  <c r="F1688" i="35"/>
  <c r="F1696" i="35"/>
  <c r="F1704" i="35"/>
  <c r="F1712" i="35"/>
  <c r="F1720" i="35"/>
  <c r="F1728" i="35"/>
  <c r="F1739" i="35"/>
  <c r="F1749" i="35"/>
  <c r="F1756" i="35"/>
  <c r="F1764" i="35"/>
  <c r="F1772" i="35"/>
  <c r="F1780" i="35"/>
  <c r="F1788" i="35"/>
  <c r="F1796" i="35"/>
  <c r="F1804" i="35"/>
  <c r="F1812" i="35"/>
  <c r="F1486" i="35"/>
  <c r="F1494" i="35"/>
  <c r="F1502" i="35"/>
  <c r="F1510" i="35"/>
  <c r="F1518" i="35"/>
  <c r="F1526" i="35"/>
  <c r="F1534" i="35"/>
  <c r="F1542" i="35"/>
  <c r="F1550" i="35"/>
  <c r="F1558" i="35"/>
  <c r="F1566" i="35"/>
  <c r="F1574" i="35"/>
  <c r="F1582" i="35"/>
  <c r="F1590" i="35"/>
  <c r="F1598" i="35"/>
  <c r="F1606" i="35"/>
  <c r="F1614" i="35"/>
  <c r="F1622" i="35"/>
  <c r="F1630" i="35"/>
  <c r="F1638" i="35"/>
  <c r="F1646" i="35"/>
  <c r="F1654" i="35"/>
  <c r="F1662" i="35"/>
  <c r="F1670" i="35"/>
  <c r="F1678" i="35"/>
  <c r="F1686" i="35"/>
  <c r="F1694" i="35"/>
  <c r="F1702" i="35"/>
  <c r="F1710" i="35"/>
  <c r="F1718" i="35"/>
  <c r="F1726" i="35"/>
  <c r="F1734" i="35"/>
  <c r="F1740" i="35"/>
  <c r="F1750" i="35"/>
  <c r="F1500" i="35"/>
  <c r="F1508" i="35"/>
  <c r="F1516" i="35"/>
  <c r="F1524" i="35"/>
  <c r="F1532" i="35"/>
  <c r="F1540" i="35"/>
  <c r="F1548" i="35"/>
  <c r="F1556" i="35"/>
  <c r="F1564" i="35"/>
  <c r="F1572" i="35"/>
  <c r="F1580" i="35"/>
  <c r="F1588" i="35"/>
  <c r="F1596" i="35"/>
  <c r="F1604" i="35"/>
  <c r="F1612" i="35"/>
  <c r="F1620" i="35"/>
  <c r="F1628" i="35"/>
  <c r="F1636" i="35"/>
  <c r="F1644" i="35"/>
  <c r="F1652" i="35"/>
  <c r="F1660" i="35"/>
  <c r="F1668" i="35"/>
  <c r="F1676" i="35"/>
  <c r="F1684" i="35"/>
  <c r="F1692" i="35"/>
  <c r="F1700" i="35"/>
  <c r="F1708" i="35"/>
  <c r="F1716" i="35"/>
  <c r="F1724" i="35"/>
  <c r="F1732" i="35"/>
  <c r="F1741" i="35"/>
  <c r="F1747" i="35"/>
  <c r="F1758" i="35"/>
  <c r="F1766" i="35"/>
  <c r="F1774" i="35"/>
  <c r="F1782" i="35"/>
  <c r="F1790" i="35"/>
  <c r="F1798" i="35"/>
  <c r="F1806" i="35"/>
  <c r="F1482" i="35"/>
  <c r="F1490" i="35"/>
  <c r="F1498" i="35"/>
  <c r="F1506" i="35"/>
  <c r="F1514" i="35"/>
  <c r="F1522" i="35"/>
  <c r="F1530" i="35"/>
  <c r="F1538" i="35"/>
  <c r="F1546" i="35"/>
  <c r="F1554" i="35"/>
  <c r="F1562" i="35"/>
  <c r="F1570" i="35"/>
  <c r="F1578" i="35"/>
  <c r="F1586" i="35"/>
  <c r="F1594" i="35"/>
  <c r="F1602" i="35"/>
  <c r="F1610" i="35"/>
  <c r="F1618" i="35"/>
  <c r="F1626" i="35"/>
  <c r="F1634" i="35"/>
  <c r="F1642" i="35"/>
  <c r="F1650" i="35"/>
  <c r="F1658" i="35"/>
  <c r="F1666" i="35"/>
  <c r="F1674" i="35"/>
  <c r="F1682" i="35"/>
  <c r="F1690" i="35"/>
  <c r="F1698" i="35"/>
  <c r="F1706" i="35"/>
  <c r="F1714" i="35"/>
  <c r="F1722" i="35"/>
  <c r="F1730" i="35"/>
  <c r="F1742" i="35"/>
  <c r="F1748" i="35"/>
  <c r="F1755" i="35"/>
  <c r="F1735" i="35"/>
  <c r="F1743" i="35"/>
  <c r="F1751" i="35"/>
  <c r="F1759" i="35"/>
  <c r="F1767" i="35"/>
  <c r="F1775" i="35"/>
  <c r="F1783" i="35"/>
  <c r="F1791" i="35"/>
  <c r="F1799" i="35"/>
  <c r="F1807" i="35"/>
  <c r="F1815" i="35"/>
  <c r="F1823" i="35"/>
  <c r="F1831" i="35"/>
  <c r="F1839" i="35"/>
  <c r="F1847" i="35"/>
  <c r="F1855" i="35"/>
  <c r="F1863" i="35"/>
  <c r="F1871" i="35"/>
  <c r="F1879" i="35"/>
  <c r="F1887" i="35"/>
  <c r="F1895" i="35"/>
  <c r="F1757" i="35"/>
  <c r="F1765" i="35"/>
  <c r="F1773" i="35"/>
  <c r="F1781" i="35"/>
  <c r="F1789" i="35"/>
  <c r="F1797" i="35"/>
  <c r="F1805" i="35"/>
  <c r="F1813" i="35"/>
  <c r="F1821" i="35"/>
  <c r="F1829" i="35"/>
  <c r="F1837" i="35"/>
  <c r="F1845" i="35"/>
  <c r="F1853" i="35"/>
  <c r="F1861" i="35"/>
  <c r="F1869" i="35"/>
  <c r="F1877" i="35"/>
  <c r="F1885" i="35"/>
  <c r="F1893" i="35"/>
  <c r="F1901" i="35"/>
  <c r="F1763" i="35"/>
  <c r="F1771" i="35"/>
  <c r="F1779" i="35"/>
  <c r="F1787" i="35"/>
  <c r="F1795" i="35"/>
  <c r="F1803" i="35"/>
  <c r="F1811" i="35"/>
  <c r="F1819" i="35"/>
  <c r="F1827" i="35"/>
  <c r="F1835" i="35"/>
  <c r="F1843" i="35"/>
  <c r="F1851" i="35"/>
  <c r="F1859" i="35"/>
  <c r="F1867" i="35"/>
  <c r="F1875" i="35"/>
  <c r="F1883" i="35"/>
  <c r="F1891" i="35"/>
  <c r="F1899" i="35"/>
  <c r="F1737" i="35"/>
  <c r="F1745" i="35"/>
  <c r="F1753" i="35"/>
  <c r="F1761" i="35"/>
  <c r="F1769" i="35"/>
  <c r="F1777" i="35"/>
  <c r="F1785" i="35"/>
  <c r="F1793" i="35"/>
  <c r="F1801" i="35"/>
  <c r="F1809" i="35"/>
  <c r="F1817" i="35"/>
  <c r="F1825" i="35"/>
  <c r="F1833" i="35"/>
  <c r="F1841" i="35"/>
  <c r="F1849" i="35"/>
  <c r="F1857" i="35"/>
  <c r="F1865" i="35"/>
  <c r="F1873" i="35"/>
  <c r="F1881" i="35"/>
  <c r="F1889" i="35"/>
  <c r="F1897" i="35"/>
  <c r="F1903" i="35"/>
  <c r="I22" i="31" l="1"/>
  <c r="H26" i="13"/>
  <c r="P32" i="3"/>
  <c r="J32" i="3"/>
  <c r="V32" i="3" l="1"/>
  <c r="J49" i="16"/>
  <c r="P49" i="16"/>
  <c r="V49" i="3"/>
  <c r="J42" i="16"/>
  <c r="P42" i="16"/>
  <c r="V42" i="3"/>
  <c r="J32" i="16"/>
  <c r="P32" i="16"/>
  <c r="V42" i="16" l="1"/>
  <c r="V49" i="16"/>
  <c r="V32" i="16"/>
  <c r="J14" i="16"/>
  <c r="T20" i="16" l="1"/>
  <c r="O20" i="16"/>
  <c r="T18" i="16"/>
  <c r="T16" i="16"/>
  <c r="O16" i="16"/>
  <c r="T15" i="16"/>
  <c r="T14" i="16"/>
  <c r="J22" i="3" l="1"/>
  <c r="J21" i="3"/>
  <c r="J33" i="3" s="1"/>
  <c r="J53" i="3" l="1"/>
  <c r="E72" i="5"/>
  <c r="AA23" i="2" l="1"/>
  <c r="Z21" i="2"/>
  <c r="E146" i="13" l="1"/>
  <c r="E145" i="13"/>
  <c r="E144" i="13"/>
  <c r="O190" i="29" l="1"/>
  <c r="T21" i="2" l="1"/>
  <c r="O23" i="1" l="1"/>
  <c r="P16" i="25" l="1"/>
  <c r="V35" i="3" l="1"/>
  <c r="K16" i="25" s="1"/>
  <c r="J49" i="29" l="1"/>
  <c r="J51" i="29"/>
  <c r="C90" i="16" l="1"/>
  <c r="C91" i="16"/>
  <c r="C92" i="16"/>
  <c r="C93" i="16"/>
  <c r="C94" i="16"/>
  <c r="C89" i="16"/>
  <c r="C88" i="16"/>
  <c r="C90" i="3" l="1"/>
  <c r="C91" i="3"/>
  <c r="C92" i="3"/>
  <c r="C93" i="3"/>
  <c r="C94" i="3"/>
  <c r="C89" i="3"/>
  <c r="C88" i="3"/>
  <c r="Q24" i="28" l="1"/>
  <c r="Q24" i="29" l="1"/>
  <c r="J27" i="1"/>
  <c r="B27" i="1"/>
  <c r="J29" i="1"/>
  <c r="K187" i="28" l="1"/>
  <c r="R186" i="28"/>
  <c r="O186" i="28"/>
  <c r="L186" i="28"/>
  <c r="R185" i="28"/>
  <c r="O185" i="28"/>
  <c r="L185" i="28"/>
  <c r="R183" i="28"/>
  <c r="O183" i="28"/>
  <c r="L183" i="28"/>
  <c r="M182" i="28"/>
  <c r="R181" i="28"/>
  <c r="S178" i="28"/>
  <c r="F176" i="28"/>
  <c r="F175" i="28"/>
  <c r="J169" i="28"/>
  <c r="J168" i="28"/>
  <c r="J167" i="28"/>
  <c r="J166" i="28"/>
  <c r="S165" i="28"/>
  <c r="N165" i="28"/>
  <c r="J164" i="28"/>
  <c r="J131" i="28"/>
  <c r="J130" i="28"/>
  <c r="J129" i="28"/>
  <c r="J128" i="28"/>
  <c r="J127" i="28"/>
  <c r="Y126" i="28"/>
  <c r="R126" i="28"/>
  <c r="J126" i="28"/>
  <c r="J125" i="28"/>
  <c r="W124" i="28"/>
  <c r="Q124" i="28"/>
  <c r="J124" i="28"/>
  <c r="J123" i="28"/>
  <c r="J122" i="28"/>
  <c r="J121" i="28"/>
  <c r="J120" i="28"/>
  <c r="J119" i="28"/>
  <c r="Y118" i="28"/>
  <c r="R118" i="28"/>
  <c r="J118" i="28"/>
  <c r="J117" i="28"/>
  <c r="W116" i="28"/>
  <c r="Q116" i="28"/>
  <c r="J116" i="28"/>
  <c r="J115" i="28"/>
  <c r="J114" i="28"/>
  <c r="J113" i="28"/>
  <c r="J112" i="28"/>
  <c r="J111" i="28"/>
  <c r="Y110" i="28"/>
  <c r="R110" i="28"/>
  <c r="J110" i="28"/>
  <c r="J109" i="28"/>
  <c r="W108" i="28"/>
  <c r="Q108" i="28"/>
  <c r="J108" i="28"/>
  <c r="J96" i="28"/>
  <c r="J95" i="28"/>
  <c r="J94" i="28"/>
  <c r="J93" i="28"/>
  <c r="J92" i="28"/>
  <c r="Y91" i="28"/>
  <c r="R91" i="28"/>
  <c r="J91" i="28"/>
  <c r="J90" i="28"/>
  <c r="W89" i="28"/>
  <c r="Q89" i="28"/>
  <c r="J89" i="28"/>
  <c r="J88" i="28"/>
  <c r="J87" i="28"/>
  <c r="J86" i="28"/>
  <c r="J85" i="28"/>
  <c r="J84" i="28"/>
  <c r="Y83" i="28"/>
  <c r="R83" i="28"/>
  <c r="J83" i="28"/>
  <c r="J82" i="28"/>
  <c r="W81" i="28"/>
  <c r="Q81" i="28"/>
  <c r="J81" i="28"/>
  <c r="J80" i="28"/>
  <c r="J79" i="28"/>
  <c r="J78" i="28"/>
  <c r="J77" i="28"/>
  <c r="J76" i="28"/>
  <c r="Y75" i="28"/>
  <c r="R75" i="28"/>
  <c r="J75" i="28"/>
  <c r="J74" i="28"/>
  <c r="W73" i="28"/>
  <c r="Q73" i="28"/>
  <c r="J73" i="28"/>
  <c r="J71" i="28"/>
  <c r="J60" i="28"/>
  <c r="J59" i="28"/>
  <c r="J58" i="28"/>
  <c r="J57" i="28"/>
  <c r="Y56" i="28"/>
  <c r="R56" i="28"/>
  <c r="J56" i="28"/>
  <c r="J55" i="28"/>
  <c r="W54" i="28"/>
  <c r="Q54" i="28"/>
  <c r="J54" i="28"/>
  <c r="J51" i="28"/>
  <c r="J50" i="28"/>
  <c r="J49" i="28"/>
  <c r="J48" i="28"/>
  <c r="J47" i="28"/>
  <c r="R181" i="29"/>
  <c r="S178" i="29"/>
  <c r="F176" i="29" l="1"/>
  <c r="F175" i="29"/>
  <c r="J169" i="29"/>
  <c r="J168" i="29"/>
  <c r="J167" i="29"/>
  <c r="J166" i="29"/>
  <c r="S165" i="29"/>
  <c r="N165" i="29"/>
  <c r="J164" i="29"/>
  <c r="J131" i="29"/>
  <c r="J130" i="29"/>
  <c r="J129" i="29"/>
  <c r="J128" i="29"/>
  <c r="J127" i="29"/>
  <c r="Y126" i="29"/>
  <c r="R126" i="29"/>
  <c r="J126" i="29"/>
  <c r="J125" i="29"/>
  <c r="W124" i="29"/>
  <c r="Q124" i="29"/>
  <c r="J124" i="29"/>
  <c r="J123" i="29"/>
  <c r="J122" i="29"/>
  <c r="J121" i="29"/>
  <c r="J120" i="29"/>
  <c r="J119" i="29"/>
  <c r="Y118" i="29"/>
  <c r="R118" i="29"/>
  <c r="J118" i="29"/>
  <c r="J117" i="29"/>
  <c r="W116" i="29"/>
  <c r="Q116" i="29"/>
  <c r="J116" i="29"/>
  <c r="J115" i="29"/>
  <c r="J114" i="29"/>
  <c r="J113" i="29"/>
  <c r="J112" i="29"/>
  <c r="J111" i="29"/>
  <c r="Y110" i="29"/>
  <c r="R110" i="29"/>
  <c r="J110" i="29"/>
  <c r="J109" i="29"/>
  <c r="W108" i="29"/>
  <c r="Q108" i="29"/>
  <c r="J108" i="29"/>
  <c r="J96" i="29"/>
  <c r="J95" i="29"/>
  <c r="J94" i="29"/>
  <c r="J93" i="29"/>
  <c r="J92" i="29"/>
  <c r="Y91" i="29"/>
  <c r="R91" i="29"/>
  <c r="J91" i="29"/>
  <c r="J90" i="29"/>
  <c r="W89" i="29"/>
  <c r="Q89" i="29"/>
  <c r="J89" i="29"/>
  <c r="J88" i="29"/>
  <c r="J87" i="29"/>
  <c r="J86" i="29"/>
  <c r="J85" i="29"/>
  <c r="J84" i="29"/>
  <c r="Y83" i="29"/>
  <c r="R83" i="29"/>
  <c r="J83" i="29"/>
  <c r="J82" i="29"/>
  <c r="W81" i="29"/>
  <c r="Q81" i="29"/>
  <c r="J81" i="29"/>
  <c r="J80" i="29"/>
  <c r="J79" i="29"/>
  <c r="J78" i="29"/>
  <c r="J77" i="29"/>
  <c r="J76" i="29"/>
  <c r="Y75" i="29"/>
  <c r="R75" i="29"/>
  <c r="J75" i="29"/>
  <c r="J74" i="29"/>
  <c r="W73" i="29"/>
  <c r="Q73" i="29"/>
  <c r="J73" i="29"/>
  <c r="J71" i="29"/>
  <c r="J60" i="29"/>
  <c r="J59" i="29"/>
  <c r="J58" i="29"/>
  <c r="J57" i="29"/>
  <c r="Y56" i="29"/>
  <c r="R56" i="29"/>
  <c r="J56" i="29"/>
  <c r="J55" i="29"/>
  <c r="Q54" i="29"/>
  <c r="W54" i="29"/>
  <c r="J54" i="29"/>
  <c r="J50" i="29"/>
  <c r="J48" i="29"/>
  <c r="J47" i="29"/>
  <c r="D15" i="27" l="1"/>
  <c r="P9" i="25" l="1"/>
  <c r="D9" i="25"/>
  <c r="D10" i="25" l="1"/>
  <c r="D21" i="25"/>
  <c r="D20" i="25"/>
  <c r="D19" i="25"/>
  <c r="D14" i="25"/>
  <c r="D13" i="25"/>
  <c r="B30" i="1" l="1"/>
  <c r="B29" i="1"/>
  <c r="B28" i="1"/>
  <c r="Q27" i="1" l="1"/>
  <c r="B26" i="1"/>
  <c r="A5" i="1"/>
  <c r="Q21" i="28" l="1"/>
  <c r="Q21" i="29"/>
  <c r="M26" i="16"/>
  <c r="H20" i="19"/>
  <c r="H39" i="13"/>
  <c r="H36" i="13"/>
  <c r="J106" i="28" l="1"/>
  <c r="J106" i="29"/>
  <c r="H7" i="19"/>
  <c r="A68" i="13"/>
  <c r="A61" i="13"/>
  <c r="A58" i="13"/>
  <c r="A55" i="13"/>
  <c r="H143" i="13"/>
  <c r="O142" i="13"/>
  <c r="H142" i="13"/>
  <c r="H141" i="13"/>
  <c r="T140" i="13"/>
  <c r="M140" i="13"/>
  <c r="H139" i="13"/>
  <c r="L137" i="13"/>
  <c r="H136" i="13"/>
  <c r="O135" i="13"/>
  <c r="H135" i="13"/>
  <c r="H134" i="13"/>
  <c r="X133" i="13"/>
  <c r="Q133" i="13"/>
  <c r="J133" i="13"/>
  <c r="H132" i="13"/>
  <c r="W131" i="13"/>
  <c r="Q131" i="13"/>
  <c r="J131" i="13"/>
  <c r="H129" i="13"/>
  <c r="O128" i="13"/>
  <c r="L130" i="13"/>
  <c r="H128" i="13"/>
  <c r="H127" i="13"/>
  <c r="X126" i="13"/>
  <c r="Q126" i="13"/>
  <c r="J126" i="13"/>
  <c r="H125" i="13"/>
  <c r="W124" i="13"/>
  <c r="Q124" i="13"/>
  <c r="J124" i="13"/>
  <c r="L123" i="13"/>
  <c r="H122" i="13"/>
  <c r="O121" i="13"/>
  <c r="H121" i="13"/>
  <c r="H120" i="13"/>
  <c r="X119" i="13"/>
  <c r="Q119" i="13"/>
  <c r="J119" i="13"/>
  <c r="H118" i="13"/>
  <c r="W117" i="13"/>
  <c r="Q117" i="13"/>
  <c r="J117" i="13"/>
  <c r="K106" i="13"/>
  <c r="H104" i="13"/>
  <c r="I102" i="13"/>
  <c r="H105" i="13"/>
  <c r="H103" i="13"/>
  <c r="H101" i="13"/>
  <c r="H100" i="13"/>
  <c r="K99" i="13"/>
  <c r="H97" i="13"/>
  <c r="I95" i="13"/>
  <c r="H98" i="13"/>
  <c r="H96" i="13"/>
  <c r="H94" i="13"/>
  <c r="H93" i="13"/>
  <c r="K92" i="13"/>
  <c r="H91" i="13"/>
  <c r="H90" i="13"/>
  <c r="H89" i="13"/>
  <c r="I88" i="13"/>
  <c r="H87" i="13"/>
  <c r="H86" i="13"/>
  <c r="K84" i="13"/>
  <c r="H83" i="13"/>
  <c r="H82" i="13"/>
  <c r="H81" i="13"/>
  <c r="I80" i="13"/>
  <c r="H79" i="13"/>
  <c r="H78" i="13"/>
  <c r="N74" i="13"/>
  <c r="M73" i="13"/>
  <c r="N72" i="13"/>
  <c r="M71" i="13"/>
  <c r="N70" i="13"/>
  <c r="M69" i="13"/>
  <c r="N67" i="13"/>
  <c r="M66" i="13"/>
  <c r="N65" i="13"/>
  <c r="M64" i="13"/>
  <c r="N63" i="13"/>
  <c r="M62" i="13"/>
  <c r="N60" i="13"/>
  <c r="M59" i="13"/>
  <c r="N57" i="13"/>
  <c r="M56" i="13"/>
  <c r="L21" i="2" l="1"/>
  <c r="L115" i="13"/>
  <c r="K27" i="2"/>
  <c r="K26" i="2"/>
  <c r="H10" i="27"/>
  <c r="T23" i="2"/>
  <c r="L23" i="2"/>
  <c r="I25" i="31" l="1"/>
  <c r="I26" i="31"/>
  <c r="AA124" i="2"/>
  <c r="X111" i="13" s="1"/>
  <c r="Y66" i="28"/>
  <c r="Y66" i="29"/>
  <c r="H113" i="13"/>
  <c r="J68" i="28"/>
  <c r="J68" i="29"/>
  <c r="L124" i="2"/>
  <c r="J101" i="28" s="1"/>
  <c r="J66" i="28"/>
  <c r="J66" i="29"/>
  <c r="Q64" i="28"/>
  <c r="Q64" i="29"/>
  <c r="Z122" i="2"/>
  <c r="W99" i="28" s="1"/>
  <c r="W64" i="28"/>
  <c r="W64" i="29"/>
  <c r="Q29" i="28"/>
  <c r="J65" i="28"/>
  <c r="J65" i="29"/>
  <c r="J105" i="29"/>
  <c r="J70" i="28"/>
  <c r="J70" i="29"/>
  <c r="J102" i="28"/>
  <c r="J67" i="28"/>
  <c r="J67" i="29"/>
  <c r="R66" i="28"/>
  <c r="R66" i="29"/>
  <c r="J104" i="28"/>
  <c r="J69" i="28"/>
  <c r="J69" i="29"/>
  <c r="J64" i="28"/>
  <c r="J64" i="29"/>
  <c r="T124" i="2"/>
  <c r="T122" i="2"/>
  <c r="L122" i="2"/>
  <c r="O21" i="1"/>
  <c r="J111" i="13" l="1"/>
  <c r="J100" i="28"/>
  <c r="H112" i="13"/>
  <c r="Q22" i="28"/>
  <c r="Q22" i="29"/>
  <c r="J103" i="29"/>
  <c r="J102" i="29"/>
  <c r="Y101" i="28"/>
  <c r="Y101" i="29"/>
  <c r="H110" i="13"/>
  <c r="J100" i="29"/>
  <c r="J103" i="28"/>
  <c r="Q29" i="29"/>
  <c r="J101" i="29"/>
  <c r="W99" i="29"/>
  <c r="W109" i="13"/>
  <c r="J104" i="29"/>
  <c r="O113" i="13"/>
  <c r="J105" i="28"/>
  <c r="H114" i="13"/>
  <c r="Q109" i="13"/>
  <c r="Q99" i="28"/>
  <c r="Q99" i="29"/>
  <c r="Q111" i="13"/>
  <c r="R101" i="28"/>
  <c r="R101" i="29"/>
  <c r="J109" i="13"/>
  <c r="J99" i="28"/>
  <c r="J99" i="29"/>
  <c r="P75" i="16"/>
  <c r="P76" i="16"/>
  <c r="P74" i="16"/>
  <c r="M75" i="16"/>
  <c r="M76" i="16"/>
  <c r="K75" i="16"/>
  <c r="K76" i="16"/>
  <c r="M74" i="16"/>
  <c r="K74" i="16"/>
  <c r="I75" i="16"/>
  <c r="I76" i="16"/>
  <c r="I74" i="16"/>
  <c r="D76" i="16"/>
  <c r="D75" i="16"/>
  <c r="D74" i="16"/>
  <c r="O71" i="16"/>
  <c r="M71" i="16"/>
  <c r="K71" i="16"/>
  <c r="O69" i="16"/>
  <c r="M69" i="16"/>
  <c r="K69" i="16"/>
  <c r="A68" i="16"/>
  <c r="A67" i="16"/>
  <c r="A66" i="16"/>
  <c r="R64" i="16"/>
  <c r="K64" i="16"/>
  <c r="D64" i="16"/>
  <c r="V62" i="16"/>
  <c r="T62" i="16"/>
  <c r="R61" i="16"/>
  <c r="H61" i="16"/>
  <c r="P60" i="16"/>
  <c r="P59" i="16"/>
  <c r="P58" i="16"/>
  <c r="J60" i="16"/>
  <c r="J59" i="16"/>
  <c r="J58" i="16"/>
  <c r="L56" i="16"/>
  <c r="L55" i="16"/>
  <c r="O22" i="1" l="1"/>
  <c r="D13" i="27" l="1"/>
  <c r="Q23" i="28"/>
  <c r="Q23" i="29"/>
  <c r="J20" i="16" l="1"/>
  <c r="H41" i="19" l="1"/>
  <c r="H34" i="19"/>
  <c r="H42" i="19"/>
  <c r="H40" i="19"/>
  <c r="H39" i="19"/>
  <c r="H35" i="19"/>
  <c r="H33" i="19"/>
  <c r="H32" i="19"/>
  <c r="H27" i="19"/>
  <c r="H28" i="19"/>
  <c r="H26" i="19"/>
  <c r="H25" i="19"/>
  <c r="H21" i="19"/>
  <c r="H19" i="19"/>
  <c r="H18" i="19"/>
  <c r="H13" i="19"/>
  <c r="H14" i="19"/>
  <c r="H12" i="19"/>
  <c r="H11" i="19"/>
  <c r="H6" i="19"/>
  <c r="H5" i="19"/>
  <c r="H4" i="19"/>
  <c r="O24" i="1"/>
  <c r="J52" i="16" l="1"/>
  <c r="P51" i="16"/>
  <c r="J51" i="16"/>
  <c r="P50" i="16"/>
  <c r="J50" i="16"/>
  <c r="P48" i="16"/>
  <c r="J48" i="16"/>
  <c r="P47" i="16"/>
  <c r="J47" i="16"/>
  <c r="P46" i="16"/>
  <c r="J46" i="16"/>
  <c r="P45" i="16"/>
  <c r="J45" i="16"/>
  <c r="P44" i="16"/>
  <c r="J44" i="16"/>
  <c r="P43" i="16"/>
  <c r="J43" i="16"/>
  <c r="P41" i="16"/>
  <c r="J41" i="16"/>
  <c r="P39" i="16"/>
  <c r="J39" i="16"/>
  <c r="P37" i="16"/>
  <c r="J37" i="16"/>
  <c r="J35" i="16"/>
  <c r="P35" i="16"/>
  <c r="P30" i="16"/>
  <c r="J30" i="16"/>
  <c r="X28" i="16"/>
  <c r="S28" i="16"/>
  <c r="O28" i="16"/>
  <c r="L28" i="16"/>
  <c r="I28" i="16"/>
  <c r="F28" i="16"/>
  <c r="C28" i="16"/>
  <c r="H26" i="16"/>
  <c r="F25" i="16"/>
  <c r="S24" i="16"/>
  <c r="S23" i="16"/>
  <c r="O18" i="16"/>
  <c r="J18" i="16"/>
  <c r="O15" i="16"/>
  <c r="O14" i="16"/>
  <c r="J15" i="16"/>
  <c r="J16" i="16"/>
  <c r="L12" i="16"/>
  <c r="L11" i="16"/>
  <c r="M9" i="16"/>
  <c r="V8" i="16"/>
  <c r="Q8" i="16"/>
  <c r="K8" i="16"/>
  <c r="K7" i="16"/>
  <c r="D7" i="16"/>
  <c r="V6" i="16"/>
  <c r="P6" i="16"/>
  <c r="K6" i="16"/>
  <c r="D6" i="16"/>
  <c r="F4" i="16"/>
  <c r="F3" i="16"/>
  <c r="L51" i="13" l="1"/>
  <c r="H50" i="13"/>
  <c r="O49" i="13"/>
  <c r="H49" i="13"/>
  <c r="H48" i="13"/>
  <c r="X47" i="13"/>
  <c r="Q47" i="13"/>
  <c r="J47" i="13"/>
  <c r="H46" i="13"/>
  <c r="W45" i="13"/>
  <c r="Q45" i="13"/>
  <c r="J45" i="13"/>
  <c r="L44" i="13"/>
  <c r="H43" i="13"/>
  <c r="O42" i="13"/>
  <c r="H42" i="13"/>
  <c r="H41" i="13"/>
  <c r="X40" i="13"/>
  <c r="Q40" i="13"/>
  <c r="J40" i="13"/>
  <c r="W38" i="13"/>
  <c r="Q38" i="13"/>
  <c r="J38" i="13"/>
  <c r="O35" i="13"/>
  <c r="L37" i="13"/>
  <c r="H35" i="13"/>
  <c r="H34" i="13"/>
  <c r="X33" i="13"/>
  <c r="Q33" i="13"/>
  <c r="J33" i="13"/>
  <c r="H32" i="13"/>
  <c r="W31" i="13"/>
  <c r="Q31" i="13"/>
  <c r="J31" i="13"/>
  <c r="H28" i="13"/>
  <c r="L29" i="13"/>
  <c r="O27" i="13"/>
  <c r="H27" i="13"/>
  <c r="W23" i="13"/>
  <c r="X25" i="13"/>
  <c r="Q25" i="13"/>
  <c r="J25" i="13"/>
  <c r="H24" i="13"/>
  <c r="Q23" i="13"/>
  <c r="J23" i="13"/>
  <c r="H20" i="13" l="1"/>
  <c r="O19" i="13"/>
  <c r="H19" i="13"/>
  <c r="H18" i="13"/>
  <c r="X17" i="13"/>
  <c r="W15" i="13"/>
  <c r="Q17" i="13"/>
  <c r="J17" i="13"/>
  <c r="H16" i="13"/>
  <c r="Q15" i="13"/>
  <c r="J15" i="13"/>
  <c r="O12" i="13"/>
  <c r="H12" i="13"/>
  <c r="H11" i="13"/>
  <c r="H10" i="13"/>
  <c r="V30" i="16"/>
  <c r="V35" i="16"/>
  <c r="V37" i="16"/>
  <c r="V39" i="16"/>
  <c r="V41" i="16"/>
  <c r="V43" i="16"/>
  <c r="V44" i="16"/>
  <c r="V45" i="16"/>
  <c r="V46" i="16"/>
  <c r="V47" i="16"/>
  <c r="V48" i="16"/>
  <c r="V50" i="16"/>
  <c r="V51" i="16"/>
  <c r="J22" i="16" l="1"/>
  <c r="J53" i="16" l="1"/>
  <c r="J21" i="16"/>
  <c r="P63" i="5"/>
  <c r="L63" i="5"/>
  <c r="V62" i="5"/>
  <c r="V61" i="5"/>
  <c r="V60" i="5"/>
  <c r="V59" i="5"/>
  <c r="V58" i="5"/>
  <c r="V57" i="5"/>
  <c r="V51" i="3"/>
  <c r="V50" i="3"/>
  <c r="V48" i="3"/>
  <c r="V47" i="3"/>
  <c r="V46" i="3"/>
  <c r="V45" i="3"/>
  <c r="V44" i="3"/>
  <c r="V43" i="3"/>
  <c r="V41" i="3"/>
  <c r="V39" i="3"/>
  <c r="V37" i="3"/>
  <c r="V30" i="3"/>
  <c r="V63" i="5" l="1"/>
  <c r="J33"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篠原 昇</author>
  </authors>
  <commentList>
    <comment ref="O23" authorId="0" shapeId="0" xr:uid="{00000000-0006-0000-0000-000001000000}">
      <text>
        <r>
          <rPr>
            <b/>
            <sz val="11"/>
            <color indexed="81"/>
            <rFont val="ＭＳ Ｐゴシック"/>
            <family val="3"/>
            <charset val="128"/>
          </rPr>
          <t>５名以上の場合は、直接入力して下さい。
一度手入力されると計算式が消えてしまします。
コピーを保存するか、当社HP から再度ダウンロードして下さい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丸橋 優也</author>
  </authors>
  <commentList>
    <comment ref="B13" authorId="0" shapeId="0" xr:uid="{EF178662-76E5-4CD2-A3D8-CB45A2B44C5B}">
      <text>
        <r>
          <rPr>
            <sz val="12"/>
            <color indexed="81"/>
            <rFont val="ＭＳ Ｐゴシック"/>
            <family val="3"/>
            <charset val="128"/>
            <scheme val="minor"/>
          </rPr>
          <t xml:space="preserve">対象となる検査項目を選択してください。
</t>
        </r>
      </text>
    </comment>
    <comment ref="W34" authorId="0" shapeId="0" xr:uid="{92DCD701-B199-44B3-9FC8-5906DDD2B01C}">
      <text>
        <r>
          <rPr>
            <b/>
            <sz val="12"/>
            <color indexed="81"/>
            <rFont val="ＭＳ Ｐゴシック"/>
            <family val="3"/>
            <charset val="128"/>
            <scheme val="minor"/>
          </rPr>
          <t>必ず入力してください。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篠原 昇</author>
  </authors>
  <commentList>
    <comment ref="Q24" authorId="0" shapeId="0" xr:uid="{00000000-0006-0000-1100-000001000000}">
      <text>
        <r>
          <rPr>
            <sz val="11"/>
            <color indexed="81"/>
            <rFont val="ＭＳ Ｐゴシック"/>
            <family val="3"/>
            <charset val="128"/>
          </rPr>
          <t>申請者が５名以上の場合は、直接入力して下さい</t>
        </r>
      </text>
    </comment>
    <comment ref="O190" authorId="0" shapeId="0" xr:uid="{00000000-0006-0000-1100-000002000000}">
      <text>
        <r>
          <rPr>
            <sz val="11"/>
            <color indexed="81"/>
            <rFont val="ＭＳ Ｐゴシック"/>
            <family val="3"/>
            <charset val="128"/>
          </rPr>
          <t>別棟が有る場合は、直接入力して下さい。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篠原 昇</author>
  </authors>
  <commentList>
    <comment ref="Q24" authorId="0" shapeId="0" xr:uid="{00000000-0006-0000-1200-000001000000}">
      <text>
        <r>
          <rPr>
            <sz val="11"/>
            <color indexed="81"/>
            <rFont val="ＭＳ Ｐゴシック"/>
            <family val="3"/>
            <charset val="128"/>
          </rPr>
          <t>申請者が５名以上の場合は、直接入力して下さい。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篠原 昇</author>
  </authors>
  <commentList>
    <comment ref="K5" authorId="0" shapeId="0" xr:uid="{00000000-0006-0000-0100-000001000000}">
      <text>
        <r>
          <rPr>
            <b/>
            <sz val="12"/>
            <color indexed="10"/>
            <rFont val="ＭＳ Ｐゴシック"/>
            <family val="3"/>
            <charset val="128"/>
            <scheme val="minor"/>
          </rPr>
          <t>連名の場合</t>
        </r>
        <r>
          <rPr>
            <sz val="11"/>
            <color indexed="81"/>
            <rFont val="ＭＳ Ｐゴシック"/>
            <family val="3"/>
            <charset val="128"/>
            <scheme val="minor"/>
          </rPr>
          <t xml:space="preserve">は、他〇名と記入して下さい
</t>
        </r>
        <r>
          <rPr>
            <b/>
            <sz val="11"/>
            <color indexed="10"/>
            <rFont val="ＭＳ Ｐゴシック"/>
            <family val="3"/>
            <charset val="128"/>
            <scheme val="minor"/>
          </rPr>
          <t>他〇名の後に空白を入れないで下さい</t>
        </r>
        <r>
          <rPr>
            <sz val="11"/>
            <color indexed="81"/>
            <rFont val="ＭＳ Ｐゴシック"/>
            <family val="3"/>
            <charset val="128"/>
            <scheme val="minor"/>
          </rPr>
          <t xml:space="preserve">
連名の場合に、一面の申請者名が正しく入力されません</t>
        </r>
      </text>
    </comment>
    <comment ref="T11" authorId="0" shapeId="0" xr:uid="{00000000-0006-0000-0100-000002000000}">
      <text>
        <r>
          <rPr>
            <b/>
            <sz val="9"/>
            <color indexed="81"/>
            <rFont val="ＭＳ Ｐゴシック"/>
            <family val="3"/>
            <charset val="128"/>
          </rPr>
          <t>リストから選ぶ　又は
直接入力して下さい</t>
        </r>
      </text>
    </comment>
    <comment ref="K28" authorId="0" shapeId="0" xr:uid="{00000000-0006-0000-0100-000003000000}">
      <text>
        <r>
          <rPr>
            <b/>
            <sz val="9"/>
            <color indexed="81"/>
            <rFont val="ＭＳ Ｐゴシック"/>
            <family val="3"/>
            <charset val="128"/>
          </rPr>
          <t>リストから選ぶ　又は
直接入力して下さい</t>
        </r>
      </text>
    </comment>
    <comment ref="K38" authorId="0" shapeId="0" xr:uid="{00000000-0006-0000-0100-000004000000}">
      <text>
        <r>
          <rPr>
            <b/>
            <sz val="9"/>
            <color indexed="81"/>
            <rFont val="ＭＳ Ｐゴシック"/>
            <family val="3"/>
            <charset val="128"/>
          </rPr>
          <t>リストから選ぶ　又は
直接入力して下さい</t>
        </r>
      </text>
    </comment>
    <comment ref="K47" authorId="0" shapeId="0" xr:uid="{00000000-0006-0000-0100-000005000000}">
      <text>
        <r>
          <rPr>
            <b/>
            <sz val="9"/>
            <color indexed="81"/>
            <rFont val="ＭＳ Ｐゴシック"/>
            <family val="3"/>
            <charset val="128"/>
          </rPr>
          <t>リストから選ぶ　又は
直接入力して下さい</t>
        </r>
      </text>
    </comment>
    <comment ref="K56" authorId="0" shapeId="0" xr:uid="{00000000-0006-0000-0100-000006000000}">
      <text>
        <r>
          <rPr>
            <b/>
            <sz val="9"/>
            <color indexed="81"/>
            <rFont val="ＭＳ Ｐゴシック"/>
            <family val="3"/>
            <charset val="128"/>
          </rPr>
          <t>リストから選ぶ　又は
直接入力して下さい</t>
        </r>
      </text>
    </comment>
    <comment ref="K129" authorId="0" shapeId="0" xr:uid="{00000000-0006-0000-0100-000007000000}">
      <text>
        <r>
          <rPr>
            <b/>
            <sz val="9"/>
            <color indexed="81"/>
            <rFont val="ＭＳ Ｐゴシック"/>
            <family val="3"/>
            <charset val="128"/>
          </rPr>
          <t>リストから選ぶ　又は
直接入力して下さい</t>
        </r>
      </text>
    </comment>
    <comment ref="K139" authorId="0" shapeId="0" xr:uid="{00000000-0006-0000-0100-000008000000}">
      <text>
        <r>
          <rPr>
            <b/>
            <sz val="9"/>
            <color indexed="81"/>
            <rFont val="ＭＳ Ｐゴシック"/>
            <family val="3"/>
            <charset val="128"/>
          </rPr>
          <t>リストから選ぶ　又は
直接入力して下さい</t>
        </r>
      </text>
    </comment>
    <comment ref="K148" authorId="0" shapeId="0" xr:uid="{00000000-0006-0000-0100-000009000000}">
      <text>
        <r>
          <rPr>
            <b/>
            <sz val="9"/>
            <color indexed="81"/>
            <rFont val="ＭＳ Ｐゴシック"/>
            <family val="3"/>
            <charset val="128"/>
          </rPr>
          <t>リストから選ぶ　又は
直接入力して下さい</t>
        </r>
      </text>
    </comment>
    <comment ref="K157" authorId="0" shapeId="0" xr:uid="{00000000-0006-0000-0100-00000A000000}">
      <text>
        <r>
          <rPr>
            <b/>
            <sz val="9"/>
            <color indexed="81"/>
            <rFont val="ＭＳ Ｐゴシック"/>
            <family val="3"/>
            <charset val="128"/>
          </rPr>
          <t>リストから選ぶ　又は
直接入力して下さい</t>
        </r>
      </text>
    </comment>
    <comment ref="H173" authorId="0" shapeId="0" xr:uid="{00000000-0006-0000-0100-00000B000000}">
      <text>
        <r>
          <rPr>
            <b/>
            <sz val="9"/>
            <color indexed="81"/>
            <rFont val="ＭＳ Ｐゴシック"/>
            <family val="3"/>
            <charset val="128"/>
          </rPr>
          <t>第１号イに該当 ： 仕様基準
第１号ロに該当 ： 誘導仕様基準
第２号に該当　 ： 設計住宅性能評価を受けた場合
第３号に該当　 ： 長期優良住宅の認定　又は
　　　　　　　　　　　長期使用構造等の確認を受けた場合</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木村 照美</author>
    <author>篠原 昇</author>
  </authors>
  <commentList>
    <comment ref="J14" authorId="0" shapeId="0" xr:uid="{00000000-0006-0000-0300-000001000000}">
      <text>
        <r>
          <rPr>
            <b/>
            <sz val="9"/>
            <color indexed="81"/>
            <rFont val="ＭＳ Ｐゴシック"/>
            <family val="3"/>
            <charset val="128"/>
          </rPr>
          <t>小数点第二位まで入力</t>
        </r>
      </text>
    </comment>
    <comment ref="J15" authorId="0" shapeId="0" xr:uid="{00000000-0006-0000-0300-000002000000}">
      <text>
        <r>
          <rPr>
            <b/>
            <sz val="9"/>
            <color indexed="81"/>
            <rFont val="ＭＳ Ｐゴシック"/>
            <family val="3"/>
            <charset val="128"/>
          </rPr>
          <t>小数点第二位まで入力</t>
        </r>
      </text>
    </comment>
    <comment ref="J18" authorId="0" shapeId="0" xr:uid="{00000000-0006-0000-0300-000003000000}">
      <text>
        <r>
          <rPr>
            <b/>
            <sz val="9"/>
            <color indexed="81"/>
            <rFont val="ＭＳ Ｐゴシック"/>
            <family val="3"/>
            <charset val="128"/>
          </rPr>
          <t>小数点第二位まで入力</t>
        </r>
      </text>
    </comment>
    <comment ref="J20" authorId="0" shapeId="0" xr:uid="{00000000-0006-0000-0300-000004000000}">
      <text>
        <r>
          <rPr>
            <b/>
            <sz val="9"/>
            <color indexed="81"/>
            <rFont val="ＭＳ Ｐゴシック"/>
            <family val="3"/>
            <charset val="128"/>
          </rPr>
          <t>小数点第二位まで入力</t>
        </r>
      </text>
    </comment>
    <comment ref="S23" authorId="0" shapeId="0" xr:uid="{00000000-0006-0000-0300-000005000000}">
      <text>
        <r>
          <rPr>
            <b/>
            <sz val="9"/>
            <color indexed="81"/>
            <rFont val="ＭＳ Ｐゴシック"/>
            <family val="3"/>
            <charset val="128"/>
          </rPr>
          <t>小数点第二位まで入力</t>
        </r>
      </text>
    </comment>
    <comment ref="S24" authorId="0" shapeId="0" xr:uid="{00000000-0006-0000-0300-000006000000}">
      <text>
        <r>
          <rPr>
            <b/>
            <sz val="9"/>
            <color indexed="81"/>
            <rFont val="ＭＳ Ｐゴシック"/>
            <family val="3"/>
            <charset val="128"/>
          </rPr>
          <t>小数点第二位まで入力</t>
        </r>
      </text>
    </comment>
    <comment ref="P26" authorId="1" shapeId="0" xr:uid="{00000000-0006-0000-0300-000007000000}">
      <text>
        <r>
          <rPr>
            <b/>
            <sz val="11"/>
            <color indexed="81"/>
            <rFont val="ＭＳ Ｐゴシック"/>
            <family val="3"/>
            <charset val="128"/>
          </rPr>
          <t>08010　一戸建ての住宅　は、リストから選べますが
その他は、直接入力して下さい</t>
        </r>
      </text>
    </comment>
    <comment ref="J30" authorId="0" shapeId="0" xr:uid="{00000000-0006-0000-0300-000008000000}">
      <text>
        <r>
          <rPr>
            <b/>
            <sz val="9"/>
            <color indexed="81"/>
            <rFont val="ＭＳ Ｐゴシック"/>
            <family val="3"/>
            <charset val="128"/>
          </rPr>
          <t>小数点第二位まで入力</t>
        </r>
      </text>
    </comment>
    <comment ref="P30" authorId="0" shapeId="0" xr:uid="{00000000-0006-0000-0300-000009000000}">
      <text>
        <r>
          <rPr>
            <b/>
            <sz val="9"/>
            <color indexed="81"/>
            <rFont val="ＭＳ Ｐゴシック"/>
            <family val="3"/>
            <charset val="128"/>
          </rPr>
          <t>小数点第二位まで入力</t>
        </r>
      </text>
    </comment>
    <comment ref="J32" authorId="1" shapeId="0" xr:uid="{00000000-0006-0000-0300-00000A000000}">
      <text>
        <r>
          <rPr>
            <b/>
            <sz val="11"/>
            <color indexed="81"/>
            <rFont val="ＭＳ Ｐゴシック"/>
            <family val="3"/>
            <charset val="128"/>
          </rPr>
          <t>特例軒等が有る場合は、直接入力して下さい
一度入力されると計算式が消えてしまいます</t>
        </r>
      </text>
    </comment>
    <comment ref="J35" authorId="0" shapeId="0" xr:uid="{00000000-0006-0000-0300-00000B000000}">
      <text>
        <r>
          <rPr>
            <b/>
            <sz val="9"/>
            <color indexed="81"/>
            <rFont val="ＭＳ Ｐゴシック"/>
            <family val="3"/>
            <charset val="128"/>
          </rPr>
          <t>小数点第二位まで入力</t>
        </r>
      </text>
    </comment>
    <comment ref="P35" authorId="0" shapeId="0" xr:uid="{00000000-0006-0000-0300-00000C000000}">
      <text>
        <r>
          <rPr>
            <b/>
            <sz val="9"/>
            <color indexed="81"/>
            <rFont val="ＭＳ Ｐゴシック"/>
            <family val="3"/>
            <charset val="128"/>
          </rPr>
          <t>小数点第二位まで入力</t>
        </r>
      </text>
    </comment>
    <comment ref="J37" authorId="0" shapeId="0" xr:uid="{00000000-0006-0000-0300-00000D000000}">
      <text>
        <r>
          <rPr>
            <b/>
            <sz val="9"/>
            <color indexed="81"/>
            <rFont val="ＭＳ Ｐゴシック"/>
            <family val="3"/>
            <charset val="128"/>
          </rPr>
          <t>小数点第二位まで入力</t>
        </r>
      </text>
    </comment>
    <comment ref="P37" authorId="0" shapeId="0" xr:uid="{00000000-0006-0000-0300-00000E000000}">
      <text>
        <r>
          <rPr>
            <b/>
            <sz val="9"/>
            <color indexed="81"/>
            <rFont val="ＭＳ Ｐゴシック"/>
            <family val="3"/>
            <charset val="128"/>
          </rPr>
          <t>小数点第二位まで入力</t>
        </r>
      </text>
    </comment>
    <comment ref="J39" authorId="0" shapeId="0" xr:uid="{00000000-0006-0000-0300-00000F000000}">
      <text>
        <r>
          <rPr>
            <b/>
            <sz val="9"/>
            <color indexed="81"/>
            <rFont val="ＭＳ Ｐゴシック"/>
            <family val="3"/>
            <charset val="128"/>
          </rPr>
          <t>小数点第二位まで入力</t>
        </r>
      </text>
    </comment>
    <comment ref="P39" authorId="0" shapeId="0" xr:uid="{00000000-0006-0000-0300-000010000000}">
      <text>
        <r>
          <rPr>
            <b/>
            <sz val="9"/>
            <color indexed="81"/>
            <rFont val="ＭＳ Ｐゴシック"/>
            <family val="3"/>
            <charset val="128"/>
          </rPr>
          <t>小数点第二位まで入力</t>
        </r>
      </text>
    </comment>
    <comment ref="J41" authorId="0" shapeId="0" xr:uid="{00000000-0006-0000-0300-000011000000}">
      <text>
        <r>
          <rPr>
            <b/>
            <sz val="9"/>
            <color indexed="81"/>
            <rFont val="ＭＳ Ｐゴシック"/>
            <family val="3"/>
            <charset val="128"/>
          </rPr>
          <t>小数点第二位まで入力</t>
        </r>
      </text>
    </comment>
    <comment ref="P41" authorId="0" shapeId="0" xr:uid="{00000000-0006-0000-0300-000012000000}">
      <text>
        <r>
          <rPr>
            <b/>
            <sz val="9"/>
            <color indexed="81"/>
            <rFont val="ＭＳ Ｐゴシック"/>
            <family val="3"/>
            <charset val="128"/>
          </rPr>
          <t>小数点第二位まで入力</t>
        </r>
      </text>
    </comment>
    <comment ref="J43" authorId="0" shapeId="0" xr:uid="{00000000-0006-0000-0300-000013000000}">
      <text>
        <r>
          <rPr>
            <b/>
            <sz val="9"/>
            <color indexed="81"/>
            <rFont val="ＭＳ Ｐゴシック"/>
            <family val="3"/>
            <charset val="128"/>
          </rPr>
          <t>小数点第二位まで入力</t>
        </r>
      </text>
    </comment>
    <comment ref="P43" authorId="0" shapeId="0" xr:uid="{00000000-0006-0000-0300-000014000000}">
      <text>
        <r>
          <rPr>
            <b/>
            <sz val="9"/>
            <color indexed="81"/>
            <rFont val="ＭＳ Ｐゴシック"/>
            <family val="3"/>
            <charset val="128"/>
          </rPr>
          <t>小数点第二位まで入力</t>
        </r>
      </text>
    </comment>
    <comment ref="J44" authorId="0" shapeId="0" xr:uid="{00000000-0006-0000-0300-000015000000}">
      <text>
        <r>
          <rPr>
            <b/>
            <sz val="9"/>
            <color indexed="81"/>
            <rFont val="ＭＳ Ｐゴシック"/>
            <family val="3"/>
            <charset val="128"/>
          </rPr>
          <t>小数点第二位まで入力</t>
        </r>
      </text>
    </comment>
    <comment ref="P44" authorId="0" shapeId="0" xr:uid="{00000000-0006-0000-0300-000016000000}">
      <text>
        <r>
          <rPr>
            <b/>
            <sz val="9"/>
            <color indexed="81"/>
            <rFont val="ＭＳ Ｐゴシック"/>
            <family val="3"/>
            <charset val="128"/>
          </rPr>
          <t>小数点第二位まで入力</t>
        </r>
      </text>
    </comment>
    <comment ref="J45" authorId="0" shapeId="0" xr:uid="{00000000-0006-0000-0300-000017000000}">
      <text>
        <r>
          <rPr>
            <b/>
            <sz val="9"/>
            <color indexed="81"/>
            <rFont val="ＭＳ Ｐゴシック"/>
            <family val="3"/>
            <charset val="128"/>
          </rPr>
          <t>小数点第二位まで入力</t>
        </r>
      </text>
    </comment>
    <comment ref="P45" authorId="0" shapeId="0" xr:uid="{00000000-0006-0000-0300-000018000000}">
      <text>
        <r>
          <rPr>
            <b/>
            <sz val="9"/>
            <color indexed="81"/>
            <rFont val="ＭＳ Ｐゴシック"/>
            <family val="3"/>
            <charset val="128"/>
          </rPr>
          <t>小数点第二位まで入力</t>
        </r>
      </text>
    </comment>
    <comment ref="J46" authorId="0" shapeId="0" xr:uid="{00000000-0006-0000-0300-000019000000}">
      <text>
        <r>
          <rPr>
            <b/>
            <sz val="9"/>
            <color indexed="81"/>
            <rFont val="ＭＳ Ｐゴシック"/>
            <family val="3"/>
            <charset val="128"/>
          </rPr>
          <t>小数点第二位まで入力</t>
        </r>
      </text>
    </comment>
    <comment ref="P46" authorId="0" shapeId="0" xr:uid="{00000000-0006-0000-0300-00001A000000}">
      <text>
        <r>
          <rPr>
            <b/>
            <sz val="9"/>
            <color indexed="81"/>
            <rFont val="ＭＳ Ｐゴシック"/>
            <family val="3"/>
            <charset val="128"/>
          </rPr>
          <t>小数点第二位まで入力</t>
        </r>
      </text>
    </comment>
    <comment ref="J47" authorId="0" shapeId="0" xr:uid="{00000000-0006-0000-0300-00001B000000}">
      <text>
        <r>
          <rPr>
            <b/>
            <sz val="9"/>
            <color indexed="81"/>
            <rFont val="ＭＳ Ｐゴシック"/>
            <family val="3"/>
            <charset val="128"/>
          </rPr>
          <t>小数点第二位まで入力</t>
        </r>
      </text>
    </comment>
    <comment ref="P47" authorId="0" shapeId="0" xr:uid="{00000000-0006-0000-0300-00001C000000}">
      <text>
        <r>
          <rPr>
            <b/>
            <sz val="9"/>
            <color indexed="81"/>
            <rFont val="ＭＳ Ｐゴシック"/>
            <family val="3"/>
            <charset val="128"/>
          </rPr>
          <t>小数点第二位まで入力</t>
        </r>
      </text>
    </comment>
    <comment ref="J48" authorId="0" shapeId="0" xr:uid="{00000000-0006-0000-0300-00001D000000}">
      <text>
        <r>
          <rPr>
            <b/>
            <sz val="9"/>
            <color indexed="81"/>
            <rFont val="ＭＳ Ｐゴシック"/>
            <family val="3"/>
            <charset val="128"/>
          </rPr>
          <t>小数点第二位まで入力</t>
        </r>
      </text>
    </comment>
    <comment ref="P48" authorId="0" shapeId="0" xr:uid="{00000000-0006-0000-0300-00001E000000}">
      <text>
        <r>
          <rPr>
            <b/>
            <sz val="9"/>
            <color indexed="81"/>
            <rFont val="ＭＳ Ｐゴシック"/>
            <family val="3"/>
            <charset val="128"/>
          </rPr>
          <t>小数点第二位まで入力</t>
        </r>
      </text>
    </comment>
    <comment ref="J50" authorId="0" shapeId="0" xr:uid="{00000000-0006-0000-0300-00001F000000}">
      <text>
        <r>
          <rPr>
            <b/>
            <sz val="9"/>
            <color indexed="81"/>
            <rFont val="ＭＳ Ｐゴシック"/>
            <family val="3"/>
            <charset val="128"/>
          </rPr>
          <t>小数点第二位まで入力</t>
        </r>
      </text>
    </comment>
    <comment ref="P50" authorId="0" shapeId="0" xr:uid="{00000000-0006-0000-0300-000020000000}">
      <text>
        <r>
          <rPr>
            <b/>
            <sz val="9"/>
            <color indexed="81"/>
            <rFont val="ＭＳ Ｐゴシック"/>
            <family val="3"/>
            <charset val="128"/>
          </rPr>
          <t>小数点第二位まで入力</t>
        </r>
      </text>
    </comment>
    <comment ref="J51" authorId="0" shapeId="0" xr:uid="{00000000-0006-0000-0300-000021000000}">
      <text>
        <r>
          <rPr>
            <b/>
            <sz val="9"/>
            <color indexed="81"/>
            <rFont val="ＭＳ Ｐゴシック"/>
            <family val="3"/>
            <charset val="128"/>
          </rPr>
          <t>小数点第二位まで入力</t>
        </r>
      </text>
    </comment>
    <comment ref="P51" authorId="0" shapeId="0" xr:uid="{00000000-0006-0000-0300-000022000000}">
      <text>
        <r>
          <rPr>
            <b/>
            <sz val="9"/>
            <color indexed="81"/>
            <rFont val="ＭＳ Ｐゴシック"/>
            <family val="3"/>
            <charset val="128"/>
          </rPr>
          <t>小数点第二位まで入力</t>
        </r>
      </text>
    </comment>
    <comment ref="J52" authorId="0" shapeId="0" xr:uid="{00000000-0006-0000-0300-000023000000}">
      <text>
        <r>
          <rPr>
            <b/>
            <sz val="9"/>
            <color indexed="81"/>
            <rFont val="ＭＳ Ｐゴシック"/>
            <family val="3"/>
            <charset val="128"/>
          </rPr>
          <t>小数点第二位まで入力</t>
        </r>
      </text>
    </comment>
    <comment ref="C88" authorId="1" shapeId="0" xr:uid="{00000000-0006-0000-0300-000024000000}">
      <text>
        <r>
          <rPr>
            <sz val="12"/>
            <color indexed="81"/>
            <rFont val="ＭＳ Ｐゴシック"/>
            <family val="3"/>
            <charset val="128"/>
          </rPr>
          <t>計画変更の場合は、
第一面の【計画変更の概要】が入力されます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株式会社　総研</author>
    <author>木村 照美</author>
  </authors>
  <commentList>
    <comment ref="I35" authorId="0" shapeId="0" xr:uid="{00000000-0006-0000-0400-000001000000}">
      <text>
        <r>
          <rPr>
            <b/>
            <sz val="9"/>
            <color indexed="81"/>
            <rFont val="MS P ゴシック"/>
            <family val="3"/>
            <charset val="128"/>
          </rPr>
          <t>第三面の「最高の高さ」とはリンクしていませんので、手入力してください。</t>
        </r>
      </text>
    </comment>
    <comment ref="L57" authorId="1" shapeId="0" xr:uid="{00000000-0006-0000-0400-000002000000}">
      <text>
        <r>
          <rPr>
            <b/>
            <sz val="9"/>
            <color indexed="81"/>
            <rFont val="ＭＳ Ｐゴシック"/>
            <family val="3"/>
            <charset val="128"/>
          </rPr>
          <t>小数点第二位まで入力</t>
        </r>
      </text>
    </comment>
    <comment ref="P57" authorId="1" shapeId="0" xr:uid="{00000000-0006-0000-0400-000003000000}">
      <text>
        <r>
          <rPr>
            <sz val="9"/>
            <color indexed="81"/>
            <rFont val="ＭＳ Ｐゴシック"/>
            <family val="3"/>
            <charset val="128"/>
          </rPr>
          <t xml:space="preserve">小数点第二位まで入力
</t>
        </r>
      </text>
    </comment>
    <comment ref="L58" authorId="1" shapeId="0" xr:uid="{00000000-0006-0000-0400-000004000000}">
      <text>
        <r>
          <rPr>
            <b/>
            <sz val="9"/>
            <color indexed="81"/>
            <rFont val="ＭＳ Ｐゴシック"/>
            <family val="3"/>
            <charset val="128"/>
          </rPr>
          <t>小数点第二位まで入力</t>
        </r>
      </text>
    </comment>
    <comment ref="P58" authorId="1" shapeId="0" xr:uid="{00000000-0006-0000-0400-000005000000}">
      <text>
        <r>
          <rPr>
            <sz val="9"/>
            <color indexed="81"/>
            <rFont val="ＭＳ Ｐゴシック"/>
            <family val="3"/>
            <charset val="128"/>
          </rPr>
          <t xml:space="preserve">小数点第二位まで入力
</t>
        </r>
      </text>
    </comment>
    <comment ref="L59" authorId="1" shapeId="0" xr:uid="{00000000-0006-0000-0400-000006000000}">
      <text>
        <r>
          <rPr>
            <b/>
            <sz val="9"/>
            <color indexed="81"/>
            <rFont val="ＭＳ Ｐゴシック"/>
            <family val="3"/>
            <charset val="128"/>
          </rPr>
          <t>小数点第二位まで入力</t>
        </r>
      </text>
    </comment>
    <comment ref="P59" authorId="1" shapeId="0" xr:uid="{00000000-0006-0000-0400-000007000000}">
      <text>
        <r>
          <rPr>
            <sz val="9"/>
            <color indexed="81"/>
            <rFont val="ＭＳ Ｐゴシック"/>
            <family val="3"/>
            <charset val="128"/>
          </rPr>
          <t xml:space="preserve">小数点第二位まで入力
</t>
        </r>
      </text>
    </comment>
    <comment ref="L60" authorId="1" shapeId="0" xr:uid="{00000000-0006-0000-0400-000008000000}">
      <text>
        <r>
          <rPr>
            <b/>
            <sz val="9"/>
            <color indexed="81"/>
            <rFont val="ＭＳ Ｐゴシック"/>
            <family val="3"/>
            <charset val="128"/>
          </rPr>
          <t>小数点第二位まで入力</t>
        </r>
      </text>
    </comment>
    <comment ref="P60" authorId="1" shapeId="0" xr:uid="{00000000-0006-0000-0400-000009000000}">
      <text>
        <r>
          <rPr>
            <sz val="9"/>
            <color indexed="81"/>
            <rFont val="ＭＳ Ｐゴシック"/>
            <family val="3"/>
            <charset val="128"/>
          </rPr>
          <t xml:space="preserve">小数点第二位まで入力
</t>
        </r>
      </text>
    </comment>
    <comment ref="L61" authorId="1" shapeId="0" xr:uid="{00000000-0006-0000-0400-00000A000000}">
      <text>
        <r>
          <rPr>
            <b/>
            <sz val="9"/>
            <color indexed="81"/>
            <rFont val="ＭＳ Ｐゴシック"/>
            <family val="3"/>
            <charset val="128"/>
          </rPr>
          <t>小数点第二位まで入力</t>
        </r>
      </text>
    </comment>
    <comment ref="P61" authorId="1" shapeId="0" xr:uid="{00000000-0006-0000-0400-00000B000000}">
      <text>
        <r>
          <rPr>
            <sz val="9"/>
            <color indexed="81"/>
            <rFont val="ＭＳ Ｐゴシック"/>
            <family val="3"/>
            <charset val="128"/>
          </rPr>
          <t xml:space="preserve">小数点第二位まで入力
</t>
        </r>
      </text>
    </comment>
    <comment ref="L62" authorId="1" shapeId="0" xr:uid="{00000000-0006-0000-0400-00000C000000}">
      <text>
        <r>
          <rPr>
            <b/>
            <sz val="9"/>
            <color indexed="81"/>
            <rFont val="ＭＳ Ｐゴシック"/>
            <family val="3"/>
            <charset val="128"/>
          </rPr>
          <t>小数点第二位まで入力</t>
        </r>
      </text>
    </comment>
    <comment ref="P62" authorId="1" shapeId="0" xr:uid="{00000000-0006-0000-0400-00000D000000}">
      <text>
        <r>
          <rPr>
            <sz val="9"/>
            <color indexed="81"/>
            <rFont val="ＭＳ Ｐゴシック"/>
            <family val="3"/>
            <charset val="128"/>
          </rPr>
          <t xml:space="preserve">小数点第二位まで入力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木村 照美</author>
  </authors>
  <commentList>
    <comment ref="X13" authorId="0" shapeId="0" xr:uid="{00000000-0006-0000-0500-000001000000}">
      <text>
        <r>
          <rPr>
            <sz val="9"/>
            <color indexed="81"/>
            <rFont val="ＭＳ Ｐゴシック"/>
            <family val="3"/>
            <charset val="128"/>
          </rPr>
          <t xml:space="preserve">小数点第二位まで入力
</t>
        </r>
      </text>
    </comment>
    <comment ref="X14" authorId="0" shapeId="0" xr:uid="{00000000-0006-0000-0500-000002000000}">
      <text>
        <r>
          <rPr>
            <sz val="9"/>
            <color indexed="81"/>
            <rFont val="ＭＳ Ｐゴシック"/>
            <family val="3"/>
            <charset val="128"/>
          </rPr>
          <t xml:space="preserve">小数点第二位まで入力
</t>
        </r>
      </text>
    </comment>
    <comment ref="X15" authorId="0" shapeId="0" xr:uid="{00000000-0006-0000-0500-000003000000}">
      <text>
        <r>
          <rPr>
            <sz val="9"/>
            <color indexed="81"/>
            <rFont val="ＭＳ Ｐゴシック"/>
            <family val="3"/>
            <charset val="128"/>
          </rPr>
          <t xml:space="preserve">小数点第二位まで入力
</t>
        </r>
      </text>
    </comment>
    <comment ref="X16" authorId="0" shapeId="0" xr:uid="{00000000-0006-0000-0500-000004000000}">
      <text>
        <r>
          <rPr>
            <sz val="9"/>
            <color indexed="81"/>
            <rFont val="ＭＳ Ｐゴシック"/>
            <family val="3"/>
            <charset val="128"/>
          </rPr>
          <t xml:space="preserve">小数点第二位まで入力
</t>
        </r>
      </text>
    </comment>
    <comment ref="X17" authorId="0" shapeId="0" xr:uid="{00000000-0006-0000-0500-000005000000}">
      <text>
        <r>
          <rPr>
            <sz val="9"/>
            <color indexed="81"/>
            <rFont val="ＭＳ Ｐゴシック"/>
            <family val="3"/>
            <charset val="128"/>
          </rPr>
          <t xml:space="preserve">小数点第二位まで入力
</t>
        </r>
      </text>
    </comment>
    <comment ref="X18" authorId="0" shapeId="0" xr:uid="{00000000-0006-0000-0500-000006000000}">
      <text>
        <r>
          <rPr>
            <sz val="9"/>
            <color indexed="81"/>
            <rFont val="ＭＳ Ｐゴシック"/>
            <family val="3"/>
            <charset val="128"/>
          </rPr>
          <t xml:space="preserve">小数点第二位まで入力
</t>
        </r>
      </text>
    </comment>
    <comment ref="X35" authorId="0" shapeId="0" xr:uid="{00000000-0006-0000-0500-000007000000}">
      <text>
        <r>
          <rPr>
            <sz val="9"/>
            <color indexed="81"/>
            <rFont val="ＭＳ Ｐゴシック"/>
            <family val="3"/>
            <charset val="128"/>
          </rPr>
          <t xml:space="preserve">小数点第二位まで入力
</t>
        </r>
      </text>
    </comment>
    <comment ref="X36" authorId="0" shapeId="0" xr:uid="{00000000-0006-0000-0500-000008000000}">
      <text>
        <r>
          <rPr>
            <sz val="9"/>
            <color indexed="81"/>
            <rFont val="ＭＳ Ｐゴシック"/>
            <family val="3"/>
            <charset val="128"/>
          </rPr>
          <t xml:space="preserve">小数点第二位まで入力
</t>
        </r>
      </text>
    </comment>
    <comment ref="X37" authorId="0" shapeId="0" xr:uid="{00000000-0006-0000-0500-000009000000}">
      <text>
        <r>
          <rPr>
            <sz val="9"/>
            <color indexed="81"/>
            <rFont val="ＭＳ Ｐゴシック"/>
            <family val="3"/>
            <charset val="128"/>
          </rPr>
          <t xml:space="preserve">小数点第二位まで入力
</t>
        </r>
      </text>
    </comment>
    <comment ref="X38" authorId="0" shapeId="0" xr:uid="{00000000-0006-0000-0500-00000A000000}">
      <text>
        <r>
          <rPr>
            <sz val="9"/>
            <color indexed="81"/>
            <rFont val="ＭＳ Ｐゴシック"/>
            <family val="3"/>
            <charset val="128"/>
          </rPr>
          <t xml:space="preserve">小数点第二位まで入力
</t>
        </r>
      </text>
    </comment>
    <comment ref="X39" authorId="0" shapeId="0" xr:uid="{00000000-0006-0000-0500-00000B000000}">
      <text>
        <r>
          <rPr>
            <sz val="9"/>
            <color indexed="81"/>
            <rFont val="ＭＳ Ｐゴシック"/>
            <family val="3"/>
            <charset val="128"/>
          </rPr>
          <t xml:space="preserve">小数点第二位まで入力
</t>
        </r>
      </text>
    </comment>
    <comment ref="X40" authorId="0" shapeId="0" xr:uid="{00000000-0006-0000-0500-00000C000000}">
      <text>
        <r>
          <rPr>
            <sz val="9"/>
            <color indexed="81"/>
            <rFont val="ＭＳ Ｐゴシック"/>
            <family val="3"/>
            <charset val="128"/>
          </rPr>
          <t xml:space="preserve">小数点第二位まで入力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木村 照美</author>
    <author>篠原 昇</author>
  </authors>
  <commentList>
    <comment ref="J14" authorId="0" shapeId="0" xr:uid="{00000000-0006-0000-0900-000001000000}">
      <text>
        <r>
          <rPr>
            <b/>
            <sz val="9"/>
            <color indexed="81"/>
            <rFont val="ＭＳ Ｐゴシック"/>
            <family val="3"/>
            <charset val="128"/>
          </rPr>
          <t>小数点第二位まで入力</t>
        </r>
      </text>
    </comment>
    <comment ref="J15" authorId="0" shapeId="0" xr:uid="{00000000-0006-0000-0900-000002000000}">
      <text>
        <r>
          <rPr>
            <b/>
            <sz val="9"/>
            <color indexed="81"/>
            <rFont val="ＭＳ Ｐゴシック"/>
            <family val="3"/>
            <charset val="128"/>
          </rPr>
          <t>小数点第二位まで入力</t>
        </r>
      </text>
    </comment>
    <comment ref="J30" authorId="0" shapeId="0" xr:uid="{00000000-0006-0000-0900-000003000000}">
      <text>
        <r>
          <rPr>
            <b/>
            <sz val="9"/>
            <color indexed="81"/>
            <rFont val="ＭＳ Ｐゴシック"/>
            <family val="3"/>
            <charset val="128"/>
          </rPr>
          <t>小数点第二位まで入力</t>
        </r>
      </text>
    </comment>
    <comment ref="P30" authorId="0" shapeId="0" xr:uid="{00000000-0006-0000-0900-000004000000}">
      <text>
        <r>
          <rPr>
            <b/>
            <sz val="9"/>
            <color indexed="81"/>
            <rFont val="ＭＳ Ｐゴシック"/>
            <family val="3"/>
            <charset val="128"/>
          </rPr>
          <t>小数点第二位まで入力</t>
        </r>
      </text>
    </comment>
    <comment ref="J35" authorId="0" shapeId="0" xr:uid="{00000000-0006-0000-0900-000005000000}">
      <text>
        <r>
          <rPr>
            <b/>
            <sz val="9"/>
            <color indexed="81"/>
            <rFont val="ＭＳ Ｐゴシック"/>
            <family val="3"/>
            <charset val="128"/>
          </rPr>
          <t>小数点第二位まで入力</t>
        </r>
      </text>
    </comment>
    <comment ref="P35" authorId="0" shapeId="0" xr:uid="{00000000-0006-0000-0900-000006000000}">
      <text>
        <r>
          <rPr>
            <b/>
            <sz val="9"/>
            <color indexed="81"/>
            <rFont val="ＭＳ Ｐゴシック"/>
            <family val="3"/>
            <charset val="128"/>
          </rPr>
          <t>小数点第二位まで入力</t>
        </r>
      </text>
    </comment>
    <comment ref="J37" authorId="0" shapeId="0" xr:uid="{00000000-0006-0000-0900-000007000000}">
      <text>
        <r>
          <rPr>
            <b/>
            <sz val="9"/>
            <color indexed="81"/>
            <rFont val="ＭＳ Ｐゴシック"/>
            <family val="3"/>
            <charset val="128"/>
          </rPr>
          <t>小数点第二位まで入力</t>
        </r>
      </text>
    </comment>
    <comment ref="P37" authorId="0" shapeId="0" xr:uid="{00000000-0006-0000-0900-000008000000}">
      <text>
        <r>
          <rPr>
            <b/>
            <sz val="9"/>
            <color indexed="81"/>
            <rFont val="ＭＳ Ｐゴシック"/>
            <family val="3"/>
            <charset val="128"/>
          </rPr>
          <t>小数点第二位まで入力</t>
        </r>
      </text>
    </comment>
    <comment ref="J39" authorId="0" shapeId="0" xr:uid="{00000000-0006-0000-0900-000009000000}">
      <text>
        <r>
          <rPr>
            <b/>
            <sz val="9"/>
            <color indexed="81"/>
            <rFont val="ＭＳ Ｐゴシック"/>
            <family val="3"/>
            <charset val="128"/>
          </rPr>
          <t>小数点第二位まで入力</t>
        </r>
      </text>
    </comment>
    <comment ref="P39" authorId="0" shapeId="0" xr:uid="{00000000-0006-0000-0900-00000A000000}">
      <text>
        <r>
          <rPr>
            <b/>
            <sz val="9"/>
            <color indexed="81"/>
            <rFont val="ＭＳ Ｐゴシック"/>
            <family val="3"/>
            <charset val="128"/>
          </rPr>
          <t>小数点第二位まで入力</t>
        </r>
      </text>
    </comment>
    <comment ref="J41" authorId="0" shapeId="0" xr:uid="{00000000-0006-0000-0900-00000B000000}">
      <text>
        <r>
          <rPr>
            <b/>
            <sz val="9"/>
            <color indexed="81"/>
            <rFont val="ＭＳ Ｐゴシック"/>
            <family val="3"/>
            <charset val="128"/>
          </rPr>
          <t>小数点第二位まで入力</t>
        </r>
      </text>
    </comment>
    <comment ref="P41" authorId="0" shapeId="0" xr:uid="{00000000-0006-0000-0900-00000C000000}">
      <text>
        <r>
          <rPr>
            <b/>
            <sz val="9"/>
            <color indexed="81"/>
            <rFont val="ＭＳ Ｐゴシック"/>
            <family val="3"/>
            <charset val="128"/>
          </rPr>
          <t>小数点第二位まで入力</t>
        </r>
      </text>
    </comment>
    <comment ref="J43" authorId="0" shapeId="0" xr:uid="{00000000-0006-0000-0900-00000D000000}">
      <text>
        <r>
          <rPr>
            <b/>
            <sz val="9"/>
            <color indexed="81"/>
            <rFont val="ＭＳ Ｐゴシック"/>
            <family val="3"/>
            <charset val="128"/>
          </rPr>
          <t>小数点第二位まで入力</t>
        </r>
      </text>
    </comment>
    <comment ref="P43" authorId="0" shapeId="0" xr:uid="{00000000-0006-0000-0900-00000E000000}">
      <text>
        <r>
          <rPr>
            <b/>
            <sz val="9"/>
            <color indexed="81"/>
            <rFont val="ＭＳ Ｐゴシック"/>
            <family val="3"/>
            <charset val="128"/>
          </rPr>
          <t>小数点第二位まで入力</t>
        </r>
      </text>
    </comment>
    <comment ref="J44" authorId="0" shapeId="0" xr:uid="{00000000-0006-0000-0900-00000F000000}">
      <text>
        <r>
          <rPr>
            <b/>
            <sz val="9"/>
            <color indexed="81"/>
            <rFont val="ＭＳ Ｐゴシック"/>
            <family val="3"/>
            <charset val="128"/>
          </rPr>
          <t>小数点第二位まで入力</t>
        </r>
      </text>
    </comment>
    <comment ref="P44" authorId="0" shapeId="0" xr:uid="{00000000-0006-0000-0900-000010000000}">
      <text>
        <r>
          <rPr>
            <b/>
            <sz val="9"/>
            <color indexed="81"/>
            <rFont val="ＭＳ Ｐゴシック"/>
            <family val="3"/>
            <charset val="128"/>
          </rPr>
          <t>小数点第二位まで入力</t>
        </r>
      </text>
    </comment>
    <comment ref="J45" authorId="0" shapeId="0" xr:uid="{00000000-0006-0000-0900-000011000000}">
      <text>
        <r>
          <rPr>
            <b/>
            <sz val="9"/>
            <color indexed="81"/>
            <rFont val="ＭＳ Ｐゴシック"/>
            <family val="3"/>
            <charset val="128"/>
          </rPr>
          <t>小数点第二位まで入力</t>
        </r>
      </text>
    </comment>
    <comment ref="P45" authorId="0" shapeId="0" xr:uid="{00000000-0006-0000-0900-000012000000}">
      <text>
        <r>
          <rPr>
            <b/>
            <sz val="9"/>
            <color indexed="81"/>
            <rFont val="ＭＳ Ｐゴシック"/>
            <family val="3"/>
            <charset val="128"/>
          </rPr>
          <t>小数点第二位まで入力</t>
        </r>
      </text>
    </comment>
    <comment ref="J46" authorId="0" shapeId="0" xr:uid="{00000000-0006-0000-0900-000013000000}">
      <text>
        <r>
          <rPr>
            <b/>
            <sz val="9"/>
            <color indexed="81"/>
            <rFont val="ＭＳ Ｐゴシック"/>
            <family val="3"/>
            <charset val="128"/>
          </rPr>
          <t>小数点第二位まで入力</t>
        </r>
      </text>
    </comment>
    <comment ref="P46" authorId="0" shapeId="0" xr:uid="{00000000-0006-0000-0900-000014000000}">
      <text>
        <r>
          <rPr>
            <b/>
            <sz val="9"/>
            <color indexed="81"/>
            <rFont val="ＭＳ Ｐゴシック"/>
            <family val="3"/>
            <charset val="128"/>
          </rPr>
          <t>小数点第二位まで入力</t>
        </r>
      </text>
    </comment>
    <comment ref="J47" authorId="0" shapeId="0" xr:uid="{00000000-0006-0000-0900-000015000000}">
      <text>
        <r>
          <rPr>
            <b/>
            <sz val="9"/>
            <color indexed="81"/>
            <rFont val="ＭＳ Ｐゴシック"/>
            <family val="3"/>
            <charset val="128"/>
          </rPr>
          <t>小数点第二位まで入力</t>
        </r>
      </text>
    </comment>
    <comment ref="P47" authorId="0" shapeId="0" xr:uid="{00000000-0006-0000-0900-000016000000}">
      <text>
        <r>
          <rPr>
            <b/>
            <sz val="9"/>
            <color indexed="81"/>
            <rFont val="ＭＳ Ｐゴシック"/>
            <family val="3"/>
            <charset val="128"/>
          </rPr>
          <t>小数点第二位まで入力</t>
        </r>
      </text>
    </comment>
    <comment ref="J48" authorId="0" shapeId="0" xr:uid="{00000000-0006-0000-0900-000017000000}">
      <text>
        <r>
          <rPr>
            <b/>
            <sz val="9"/>
            <color indexed="81"/>
            <rFont val="ＭＳ Ｐゴシック"/>
            <family val="3"/>
            <charset val="128"/>
          </rPr>
          <t>小数点第二位まで入力</t>
        </r>
      </text>
    </comment>
    <comment ref="P48" authorId="0" shapeId="0" xr:uid="{00000000-0006-0000-0900-000018000000}">
      <text>
        <r>
          <rPr>
            <b/>
            <sz val="9"/>
            <color indexed="81"/>
            <rFont val="ＭＳ Ｐゴシック"/>
            <family val="3"/>
            <charset val="128"/>
          </rPr>
          <t>小数点第二位まで入力</t>
        </r>
      </text>
    </comment>
    <comment ref="J50" authorId="0" shapeId="0" xr:uid="{00000000-0006-0000-0900-000019000000}">
      <text>
        <r>
          <rPr>
            <b/>
            <sz val="9"/>
            <color indexed="81"/>
            <rFont val="ＭＳ Ｐゴシック"/>
            <family val="3"/>
            <charset val="128"/>
          </rPr>
          <t>小数点第二位まで入力</t>
        </r>
      </text>
    </comment>
    <comment ref="P50" authorId="0" shapeId="0" xr:uid="{00000000-0006-0000-0900-00001A000000}">
      <text>
        <r>
          <rPr>
            <b/>
            <sz val="9"/>
            <color indexed="81"/>
            <rFont val="ＭＳ Ｐゴシック"/>
            <family val="3"/>
            <charset val="128"/>
          </rPr>
          <t>小数点第二位まで入力</t>
        </r>
      </text>
    </comment>
    <comment ref="J51" authorId="0" shapeId="0" xr:uid="{00000000-0006-0000-0900-00001B000000}">
      <text>
        <r>
          <rPr>
            <b/>
            <sz val="9"/>
            <color indexed="81"/>
            <rFont val="ＭＳ Ｐゴシック"/>
            <family val="3"/>
            <charset val="128"/>
          </rPr>
          <t>小数点第二位まで入力</t>
        </r>
      </text>
    </comment>
    <comment ref="P51" authorId="0" shapeId="0" xr:uid="{00000000-0006-0000-0900-00001C000000}">
      <text>
        <r>
          <rPr>
            <b/>
            <sz val="9"/>
            <color indexed="81"/>
            <rFont val="ＭＳ Ｐゴシック"/>
            <family val="3"/>
            <charset val="128"/>
          </rPr>
          <t>小数点第二位まで入力</t>
        </r>
      </text>
    </comment>
    <comment ref="J52" authorId="0" shapeId="0" xr:uid="{00000000-0006-0000-0900-00001D000000}">
      <text>
        <r>
          <rPr>
            <b/>
            <sz val="9"/>
            <color indexed="81"/>
            <rFont val="ＭＳ Ｐゴシック"/>
            <family val="3"/>
            <charset val="128"/>
          </rPr>
          <t>小数点第二位まで入力</t>
        </r>
      </text>
    </comment>
    <comment ref="X79" authorId="1" shapeId="0" xr:uid="{00000000-0006-0000-0900-00001E000000}">
      <text>
        <r>
          <rPr>
            <sz val="12"/>
            <color indexed="81"/>
            <rFont val="HG明朝B"/>
            <family val="1"/>
            <charset val="128"/>
          </rPr>
          <t>入力して下さい</t>
        </r>
      </text>
    </comment>
    <comment ref="X81" authorId="1" shapeId="0" xr:uid="{00000000-0006-0000-0900-00001F000000}">
      <text>
        <r>
          <rPr>
            <sz val="12"/>
            <color indexed="81"/>
            <rFont val="HG明朝B"/>
            <family val="1"/>
            <charset val="128"/>
          </rPr>
          <t>入力して下さい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L60" authorId="0" shapeId="0" xr:uid="{00000000-0006-0000-0B00-000001000000}">
      <text>
        <r>
          <rPr>
            <sz val="12"/>
            <color indexed="81"/>
            <rFont val="ＭＳ Ｐゴシック"/>
            <family val="3"/>
            <charset val="128"/>
            <scheme val="minor"/>
          </rPr>
          <t>西暦で記入してください</t>
        </r>
      </text>
    </comment>
    <comment ref="L61" authorId="0" shapeId="0" xr:uid="{00000000-0006-0000-0B00-000002000000}">
      <text>
        <r>
          <rPr>
            <sz val="12"/>
            <color indexed="81"/>
            <rFont val="ＭＳ Ｐゴシック"/>
            <family val="3"/>
            <charset val="128"/>
            <scheme val="minor"/>
          </rPr>
          <t>西暦で記入してください</t>
        </r>
      </text>
    </comment>
    <comment ref="B67" authorId="0" shapeId="0" xr:uid="{00000000-0006-0000-0B00-000003000000}">
      <text>
        <r>
          <rPr>
            <sz val="12"/>
            <color indexed="81"/>
            <rFont val="ＭＳ Ｐゴシック"/>
            <family val="3"/>
            <charset val="128"/>
            <scheme val="minor"/>
          </rPr>
          <t>【イ．建築主の種別】において「(４)会社」を選択した場合のみ選択記入ください</t>
        </r>
      </text>
    </comment>
    <comment ref="B84" authorId="0" shapeId="0" xr:uid="{00000000-0006-0000-0B00-000004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00000000-0006-0000-0B00-000005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00000000-0006-0000-0B00-000006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B00-000007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00000000-0006-0000-0C00-000001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00000000-0006-0000-0C00-000002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00000000-0006-0000-0C00-000003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00000000-0006-0000-0C00-000004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00000000-0006-0000-0C00-000005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00000000-0006-0000-0C00-000006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00000000-0006-0000-0C00-000007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00000000-0006-0000-0C00-000008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篠原 昇</author>
    <author>丸橋 優也</author>
  </authors>
  <commentList>
    <comment ref="H3" authorId="0" shapeId="0" xr:uid="{00000000-0006-0000-0D00-000001000000}">
      <text>
        <r>
          <rPr>
            <sz val="12"/>
            <color indexed="81"/>
            <rFont val="ＭＳ Ｐゴシック"/>
            <family val="3"/>
            <charset val="128"/>
          </rPr>
          <t xml:space="preserve"> 確認申請・計画変更 を
 リストから</t>
        </r>
        <r>
          <rPr>
            <sz val="12"/>
            <color indexed="10"/>
            <rFont val="ＭＳ Ｐゴシック"/>
            <family val="3"/>
            <charset val="128"/>
          </rPr>
          <t>選んでください。</t>
        </r>
      </text>
    </comment>
    <comment ref="P9" authorId="0" shapeId="0" xr:uid="{00000000-0006-0000-0D00-000002000000}">
      <text>
        <r>
          <rPr>
            <b/>
            <sz val="11"/>
            <color indexed="81"/>
            <rFont val="ＭＳ Ｐゴシック"/>
            <family val="3"/>
            <charset val="128"/>
          </rPr>
          <t>申請書と異なる場合は、
直接入力して下さい</t>
        </r>
      </text>
    </comment>
    <comment ref="D10" authorId="0" shapeId="0" xr:uid="{00000000-0006-0000-0D00-000003000000}">
      <text>
        <r>
          <rPr>
            <b/>
            <sz val="11"/>
            <color indexed="81"/>
            <rFont val="ＭＳ Ｐゴシック"/>
            <family val="3"/>
            <charset val="128"/>
          </rPr>
          <t>申請書と異なる場合は、
直接入力して下さい</t>
        </r>
      </text>
    </comment>
    <comment ref="D18" authorId="1" shapeId="0" xr:uid="{0E290A05-0F42-40E5-BD62-D3709F7809FE}">
      <text>
        <r>
          <rPr>
            <sz val="12"/>
            <color indexed="81"/>
            <rFont val="ＭＳ Ｐゴシック"/>
            <family val="3"/>
            <charset val="128"/>
            <scheme val="minor"/>
          </rPr>
          <t>ソフトを使用せず、手計算で行う場合は、「手計算」と記載ください。</t>
        </r>
      </text>
    </comment>
    <comment ref="P27" authorId="0" shapeId="0" xr:uid="{00000000-0006-0000-0D00-000004000000}">
      <text>
        <r>
          <rPr>
            <b/>
            <sz val="12"/>
            <color indexed="10"/>
            <rFont val="ＭＳ Ｐゴシック"/>
            <family val="3"/>
            <charset val="128"/>
          </rPr>
          <t>必ず入力して下さい</t>
        </r>
      </text>
    </comment>
  </commentList>
</comments>
</file>

<file path=xl/sharedStrings.xml><?xml version="1.0" encoding="utf-8"?>
<sst xmlns="http://schemas.openxmlformats.org/spreadsheetml/2006/main" count="9520" uniqueCount="3386">
  <si>
    <t>（第一面）</t>
    <phoneticPr fontId="10"/>
  </si>
  <si>
    <t>　株式会社　総　　研</t>
    <rPh sb="1" eb="5">
      <t>カブシキガイシャ</t>
    </rPh>
    <rPh sb="6" eb="7">
      <t>ソウ</t>
    </rPh>
    <rPh sb="9" eb="10">
      <t>ケン</t>
    </rPh>
    <phoneticPr fontId="10"/>
  </si>
  <si>
    <t>年</t>
    <rPh sb="0" eb="1">
      <t>ネン</t>
    </rPh>
    <phoneticPr fontId="10"/>
  </si>
  <si>
    <t>月</t>
    <rPh sb="0" eb="1">
      <t>ガツ</t>
    </rPh>
    <phoneticPr fontId="10"/>
  </si>
  <si>
    <t>日</t>
    <rPh sb="0" eb="1">
      <t>ヒ</t>
    </rPh>
    <phoneticPr fontId="10"/>
  </si>
  <si>
    <t>号</t>
    <rPh sb="0" eb="1">
      <t>ゴウ</t>
    </rPh>
    <phoneticPr fontId="10"/>
  </si>
  <si>
    <t>（第二面）</t>
  </si>
  <si>
    <t>　建築主等の概要</t>
    <rPh sb="4" eb="5">
      <t>トウ</t>
    </rPh>
    <phoneticPr fontId="10"/>
  </si>
  <si>
    <t>【1．建築主】</t>
  </si>
  <si>
    <t>　【ｲ．氏名のﾌﾘｶﾞﾅ】</t>
  </si>
  <si>
    <t>　【ﾛ．氏名】</t>
  </si>
  <si>
    <t>　【ﾊ．郵便番号】</t>
  </si>
  <si>
    <t>　【ﾆ．住所】</t>
  </si>
  <si>
    <t>　【ﾎ．電話番号】</t>
  </si>
  <si>
    <t>【2．代理者】</t>
  </si>
  <si>
    <t>　【ｲ．資格】</t>
    <phoneticPr fontId="10"/>
  </si>
  <si>
    <t>(</t>
    <phoneticPr fontId="10"/>
  </si>
  <si>
    <t>）登録第</t>
    <phoneticPr fontId="10"/>
  </si>
  <si>
    <t>　【ﾊ．建築士事務所名】</t>
    <phoneticPr fontId="10"/>
  </si>
  <si>
    <t>(</t>
    <phoneticPr fontId="10"/>
  </si>
  <si>
    <t>)建築士事務所(</t>
    <phoneticPr fontId="10"/>
  </si>
  <si>
    <t>)知事登録第</t>
    <phoneticPr fontId="10"/>
  </si>
  <si>
    <t>　【ﾆ．郵便番号】</t>
  </si>
  <si>
    <t>　【ﾎ．所在地】</t>
  </si>
  <si>
    <t>　【ﾍ．電話番号】</t>
  </si>
  <si>
    <t>【3．設計者】</t>
    <phoneticPr fontId="10"/>
  </si>
  <si>
    <t>（代表となる設計者）</t>
    <rPh sb="1" eb="3">
      <t>ダイヒョウ</t>
    </rPh>
    <rPh sb="6" eb="9">
      <t>セッケイシャ</t>
    </rPh>
    <phoneticPr fontId="10"/>
  </si>
  <si>
    <t>　【ｲ．資格】</t>
    <phoneticPr fontId="10"/>
  </si>
  <si>
    <t>　【ﾛ．氏名】</t>
    <phoneticPr fontId="10"/>
  </si>
  <si>
    <t>　【ﾄ．作成又は確認した設計図書】</t>
    <phoneticPr fontId="10"/>
  </si>
  <si>
    <t>（その他の設計者）</t>
    <rPh sb="3" eb="4">
      <t>タ</t>
    </rPh>
    <rPh sb="5" eb="8">
      <t>セッケイシャ</t>
    </rPh>
    <phoneticPr fontId="10"/>
  </si>
  <si>
    <t>　(構造設計一級建築士又は設備設計一級建築士である旨の表示をした者)</t>
    <phoneticPr fontId="10"/>
  </si>
  <si>
    <t>上記の設計者のうち、</t>
    <rPh sb="0" eb="2">
      <t>ジョウキ</t>
    </rPh>
    <rPh sb="3" eb="6">
      <t>セッケイシャ</t>
    </rPh>
    <phoneticPr fontId="10"/>
  </si>
  <si>
    <t>□</t>
  </si>
  <si>
    <t>建築士法第20条の２第１項の表示をした者</t>
    <phoneticPr fontId="10"/>
  </si>
  <si>
    <t>　【ｲ．氏名】</t>
    <phoneticPr fontId="10"/>
  </si>
  <si>
    <t>　【ﾛ．資格】　構造設計一級建築士交付</t>
    <rPh sb="8" eb="10">
      <t>コウゾウ</t>
    </rPh>
    <rPh sb="10" eb="12">
      <t>セッケイ</t>
    </rPh>
    <rPh sb="12" eb="14">
      <t>イッキュウ</t>
    </rPh>
    <rPh sb="14" eb="17">
      <t>ケンチクシ</t>
    </rPh>
    <rPh sb="17" eb="19">
      <t>コウフ</t>
    </rPh>
    <phoneticPr fontId="10"/>
  </si>
  <si>
    <t>第</t>
    <phoneticPr fontId="10"/>
  </si>
  <si>
    <t>建築士法第20条の２第３項の表示をした者</t>
    <phoneticPr fontId="10"/>
  </si>
  <si>
    <t>建築士法第20条の３第１項の表示をした者</t>
    <phoneticPr fontId="10"/>
  </si>
  <si>
    <t>　【ﾛ．資格】　設備設計一級建築士交付</t>
    <rPh sb="8" eb="10">
      <t>セツビ</t>
    </rPh>
    <rPh sb="10" eb="12">
      <t>セッケイ</t>
    </rPh>
    <rPh sb="12" eb="14">
      <t>イッキュウ</t>
    </rPh>
    <rPh sb="14" eb="17">
      <t>ケンチクシ</t>
    </rPh>
    <rPh sb="17" eb="19">
      <t>コウフ</t>
    </rPh>
    <phoneticPr fontId="10"/>
  </si>
  <si>
    <t>建築士法第20条の３第３項の表示をした者</t>
    <phoneticPr fontId="10"/>
  </si>
  <si>
    <t>【4．建築設備の設計に関し意見を聴いた者】</t>
    <rPh sb="8" eb="10">
      <t>セッケイ</t>
    </rPh>
    <phoneticPr fontId="10"/>
  </si>
  <si>
    <t>（代表となる建築設備の設計に関し意見を聴いた者）</t>
    <rPh sb="1" eb="3">
      <t>ダイヒョウ</t>
    </rPh>
    <rPh sb="6" eb="8">
      <t>ケンチク</t>
    </rPh>
    <rPh sb="8" eb="10">
      <t>セツビ</t>
    </rPh>
    <rPh sb="11" eb="13">
      <t>セッケイ</t>
    </rPh>
    <rPh sb="14" eb="15">
      <t>カン</t>
    </rPh>
    <rPh sb="16" eb="18">
      <t>イケン</t>
    </rPh>
    <rPh sb="19" eb="20">
      <t>キ</t>
    </rPh>
    <rPh sb="22" eb="23">
      <t>モノ</t>
    </rPh>
    <phoneticPr fontId="10"/>
  </si>
  <si>
    <t>　【ｲ．氏名】</t>
  </si>
  <si>
    <t>　【ﾛ．勤務先】</t>
  </si>
  <si>
    <t>　【ﾆ．所在地】</t>
  </si>
  <si>
    <t>　【ﾍ．登録番号】</t>
    <rPh sb="4" eb="6">
      <t>トウロク</t>
    </rPh>
    <rPh sb="6" eb="8">
      <t>バンゴウ</t>
    </rPh>
    <phoneticPr fontId="10"/>
  </si>
  <si>
    <t>　【ﾄ．意見を聴いた設計図書】</t>
    <rPh sb="4" eb="6">
      <t>イケン</t>
    </rPh>
    <rPh sb="7" eb="8">
      <t>キ</t>
    </rPh>
    <rPh sb="10" eb="12">
      <t>セッケイ</t>
    </rPh>
    <rPh sb="12" eb="14">
      <t>トショ</t>
    </rPh>
    <phoneticPr fontId="10"/>
  </si>
  <si>
    <t>（その他の建築設備の設計に関し意見を聴いた者）</t>
    <rPh sb="3" eb="4">
      <t>タ</t>
    </rPh>
    <rPh sb="5" eb="7">
      <t>ケンチク</t>
    </rPh>
    <rPh sb="7" eb="9">
      <t>セツビ</t>
    </rPh>
    <rPh sb="10" eb="12">
      <t>セッケイ</t>
    </rPh>
    <rPh sb="13" eb="14">
      <t>カン</t>
    </rPh>
    <rPh sb="15" eb="17">
      <t>イケン</t>
    </rPh>
    <rPh sb="18" eb="19">
      <t>キ</t>
    </rPh>
    <rPh sb="21" eb="22">
      <t>モノ</t>
    </rPh>
    <phoneticPr fontId="10"/>
  </si>
  <si>
    <t>【5．工事監理者】</t>
  </si>
  <si>
    <t>（代表となる工事監理者）</t>
    <rPh sb="1" eb="3">
      <t>ダイヒョウ</t>
    </rPh>
    <rPh sb="6" eb="8">
      <t>コウジ</t>
    </rPh>
    <rPh sb="8" eb="10">
      <t>カンリ</t>
    </rPh>
    <rPh sb="10" eb="11">
      <t>シャ</t>
    </rPh>
    <phoneticPr fontId="10"/>
  </si>
  <si>
    <t>　【ﾄ．工事と照合する設計図書】</t>
    <rPh sb="4" eb="6">
      <t>コウジ</t>
    </rPh>
    <rPh sb="7" eb="9">
      <t>ショウゴウ</t>
    </rPh>
    <rPh sb="11" eb="13">
      <t>セッケイ</t>
    </rPh>
    <rPh sb="13" eb="15">
      <t>トショ</t>
    </rPh>
    <phoneticPr fontId="10"/>
  </si>
  <si>
    <t>（その他の工事監理者）</t>
    <rPh sb="3" eb="4">
      <t>タ</t>
    </rPh>
    <rPh sb="5" eb="7">
      <t>コウジ</t>
    </rPh>
    <rPh sb="7" eb="9">
      <t>カンリ</t>
    </rPh>
    <rPh sb="9" eb="10">
      <t>シャ</t>
    </rPh>
    <phoneticPr fontId="10"/>
  </si>
  <si>
    <t>【6．工事施工者】</t>
  </si>
  <si>
    <t>　【ﾛ．営業所名】建設業の許可</t>
    <phoneticPr fontId="10"/>
  </si>
  <si>
    <t>) 第</t>
    <phoneticPr fontId="10"/>
  </si>
  <si>
    <t>(第三面）</t>
    <phoneticPr fontId="10"/>
  </si>
  <si>
    <t>　建築物及びその敷地に関する事項</t>
  </si>
  <si>
    <t>【1．地名地番】</t>
  </si>
  <si>
    <t>【2．住居表示】</t>
  </si>
  <si>
    <t>【3．都市計画区域及び準都市計画区域の内外の別等】</t>
  </si>
  <si>
    <t xml:space="preserve">都市計画区域内 </t>
    <phoneticPr fontId="10"/>
  </si>
  <si>
    <t>(</t>
    <phoneticPr fontId="10"/>
  </si>
  <si>
    <t>市街化区域</t>
  </si>
  <si>
    <t>市街化調整区域</t>
  </si>
  <si>
    <t>区域区分非設定</t>
    <rPh sb="4" eb="5">
      <t>ヒ</t>
    </rPh>
    <rPh sb="5" eb="7">
      <t>セッテイ</t>
    </rPh>
    <phoneticPr fontId="10"/>
  </si>
  <si>
    <t>)</t>
    <phoneticPr fontId="10"/>
  </si>
  <si>
    <t>準都市計画区域内</t>
    <phoneticPr fontId="10"/>
  </si>
  <si>
    <t>都市計画区域及び準都市計画区域外　</t>
  </si>
  <si>
    <t>【4．防火地域】</t>
    <phoneticPr fontId="10"/>
  </si>
  <si>
    <t>防火地域</t>
  </si>
  <si>
    <t>準防火地域</t>
  </si>
  <si>
    <t>指定なし</t>
  </si>
  <si>
    <t>【5．その他の区域、地域、地区又は街区】</t>
    <rPh sb="15" eb="16">
      <t>マタ</t>
    </rPh>
    <phoneticPr fontId="10"/>
  </si>
  <si>
    <t>【6．道路】</t>
  </si>
  <si>
    <t>　【ｲ．幅員】</t>
  </si>
  <si>
    <t>ｍ</t>
    <phoneticPr fontId="10"/>
  </si>
  <si>
    <t xml:space="preserve">  【ﾛ．敷地と接している部分の長さ】</t>
    <phoneticPr fontId="10"/>
  </si>
  <si>
    <t>【7．敷地面積】</t>
  </si>
  <si>
    <t xml:space="preserve">  【ｲ．敷地面積】</t>
    <phoneticPr fontId="10"/>
  </si>
  <si>
    <t xml:space="preserve">（1） </t>
    <phoneticPr fontId="10"/>
  </si>
  <si>
    <t>（</t>
    <phoneticPr fontId="10"/>
  </si>
  <si>
    <t>)(</t>
    <phoneticPr fontId="10"/>
  </si>
  <si>
    <t>）㎡</t>
    <phoneticPr fontId="10"/>
  </si>
  <si>
    <t xml:space="preserve">（2） </t>
    <phoneticPr fontId="10"/>
  </si>
  <si>
    <t xml:space="preserve">　【ﾛ．用途地域等】　  </t>
    <phoneticPr fontId="10"/>
  </si>
  <si>
    <t>　【ﾊ．建築基準法第５２条第１項及び第２項の規定による建築物の容積率】 　　　 　　</t>
    <rPh sb="16" eb="17">
      <t>オヨ</t>
    </rPh>
    <rPh sb="18" eb="19">
      <t>ダイ</t>
    </rPh>
    <rPh sb="20" eb="21">
      <t>コウ</t>
    </rPh>
    <phoneticPr fontId="10"/>
  </si>
  <si>
    <t>）％</t>
    <phoneticPr fontId="10"/>
  </si>
  <si>
    <t xml:space="preserve">　【ﾆ．建築基準法第５３条第１項の規定による建築物の建蔽率】 　　　　　 　　　　　　　　　　　　　　　                                   　　　　                 </t>
    <rPh sb="26" eb="28">
      <t>ケンペイ</t>
    </rPh>
    <phoneticPr fontId="10"/>
  </si>
  <si>
    <t xml:space="preserve">　【ﾎ．敷地面積の合計】 </t>
    <phoneticPr fontId="10"/>
  </si>
  <si>
    <t>（1）</t>
    <phoneticPr fontId="10"/>
  </si>
  <si>
    <t>㎡</t>
    <phoneticPr fontId="10"/>
  </si>
  <si>
    <t>（2）</t>
    <phoneticPr fontId="10"/>
  </si>
  <si>
    <t>　【ﾍ．敷地に建築可能な延べ面積を敷地面積で除した数値】</t>
  </si>
  <si>
    <t>％</t>
    <phoneticPr fontId="10"/>
  </si>
  <si>
    <t>　【ﾄ．敷地に建築可能な建築面積を敷地面積で除した数値】</t>
  </si>
  <si>
    <t xml:space="preserve">  【ﾁ．備考】</t>
    <phoneticPr fontId="10"/>
  </si>
  <si>
    <t>【8．主要用途】　</t>
    <phoneticPr fontId="10"/>
  </si>
  <si>
    <t>（区分</t>
  </si>
  <si>
    <t>）</t>
    <phoneticPr fontId="10"/>
  </si>
  <si>
    <t>【9．工事種別】</t>
  </si>
  <si>
    <t>新築</t>
    <rPh sb="0" eb="2">
      <t>シンチク</t>
    </rPh>
    <phoneticPr fontId="10"/>
  </si>
  <si>
    <t>増築</t>
  </si>
  <si>
    <t xml:space="preserve">改築 </t>
  </si>
  <si>
    <t>移転</t>
  </si>
  <si>
    <t>用途変更</t>
  </si>
  <si>
    <t>大規模の修繕</t>
  </si>
  <si>
    <t>大規模の模様替</t>
  </si>
  <si>
    <t>【10．建築面積】　　　　</t>
    <phoneticPr fontId="10"/>
  </si>
  <si>
    <t>申請部分</t>
  </si>
  <si>
    <t>申請以外の部分</t>
  </si>
  <si>
    <t>合計</t>
  </si>
  <si>
    <t xml:space="preserve">  ）</t>
    <phoneticPr fontId="10"/>
  </si>
  <si>
    <t>㎡）</t>
  </si>
  <si>
    <t>【11．延べ面積】　　 　　 　</t>
    <phoneticPr fontId="10"/>
  </si>
  <si>
    <t xml:space="preserve">　【ｲ．建築物全体】　　　　 </t>
    <phoneticPr fontId="10"/>
  </si>
  <si>
    <t>　【ﾊ．エレベーターの昇降路の部分】</t>
    <rPh sb="11" eb="13">
      <t>ショウコウ</t>
    </rPh>
    <rPh sb="13" eb="14">
      <t>ロ</t>
    </rPh>
    <rPh sb="15" eb="17">
      <t>ブブン</t>
    </rPh>
    <phoneticPr fontId="10"/>
  </si>
  <si>
    <t>　　　　 　　　　　 　　　　（</t>
    <phoneticPr fontId="10"/>
  </si>
  <si>
    <t>【12．建築物の数】</t>
  </si>
  <si>
    <t>　【ｲ．申請に係る建築物の数】</t>
  </si>
  <si>
    <t xml:space="preserve">  【ﾛ．同一敷地内の他の建築物の数】</t>
    <phoneticPr fontId="10"/>
  </si>
  <si>
    <t>【13．建築物の高さ等】</t>
    <phoneticPr fontId="10"/>
  </si>
  <si>
    <t>（</t>
    <phoneticPr fontId="10"/>
  </si>
  <si>
    <t>申請に係る建築物</t>
  </si>
  <si>
    <t>)(</t>
    <phoneticPr fontId="10"/>
  </si>
  <si>
    <t>他の建築物</t>
  </si>
  <si>
    <t>）</t>
    <phoneticPr fontId="10"/>
  </si>
  <si>
    <t xml:space="preserve">　【ｲ．最高の高さ】　　 </t>
    <phoneticPr fontId="10"/>
  </si>
  <si>
    <t>　【ﾛ．階数】</t>
    <phoneticPr fontId="10"/>
  </si>
  <si>
    <t>地上</t>
    <rPh sb="0" eb="2">
      <t>チジョウ</t>
    </rPh>
    <phoneticPr fontId="10"/>
  </si>
  <si>
    <t>地下</t>
    <rPh sb="0" eb="2">
      <t>チカ</t>
    </rPh>
    <phoneticPr fontId="10"/>
  </si>
  <si>
    <t xml:space="preserve">  【ﾊ．構造】</t>
    <phoneticPr fontId="10"/>
  </si>
  <si>
    <t xml:space="preserve">造　一部 </t>
    <phoneticPr fontId="10"/>
  </si>
  <si>
    <t>造</t>
    <rPh sb="0" eb="1">
      <t>ゾウ</t>
    </rPh>
    <phoneticPr fontId="10"/>
  </si>
  <si>
    <t>　【ﾆ．建築基準法第５６条第７項の規定による特例の適用の有無】</t>
    <rPh sb="4" eb="6">
      <t>ケンチク</t>
    </rPh>
    <rPh sb="6" eb="9">
      <t>キジュンホウ</t>
    </rPh>
    <rPh sb="9" eb="10">
      <t>ダイ</t>
    </rPh>
    <rPh sb="12" eb="13">
      <t>ジョウ</t>
    </rPh>
    <rPh sb="13" eb="14">
      <t>ダイ</t>
    </rPh>
    <rPh sb="15" eb="16">
      <t>コウ</t>
    </rPh>
    <rPh sb="17" eb="19">
      <t>キテイ</t>
    </rPh>
    <rPh sb="22" eb="24">
      <t>トクレイ</t>
    </rPh>
    <rPh sb="25" eb="27">
      <t>テキヨウ</t>
    </rPh>
    <rPh sb="28" eb="30">
      <t>ウム</t>
    </rPh>
    <phoneticPr fontId="10"/>
  </si>
  <si>
    <t>有</t>
    <rPh sb="0" eb="1">
      <t>ア</t>
    </rPh>
    <phoneticPr fontId="10"/>
  </si>
  <si>
    <t>無</t>
    <rPh sb="0" eb="1">
      <t>ナ</t>
    </rPh>
    <phoneticPr fontId="10"/>
  </si>
  <si>
    <t>　【ﾎ．適用があるときは、特例の区分】</t>
    <rPh sb="4" eb="6">
      <t>テキヨウ</t>
    </rPh>
    <rPh sb="13" eb="15">
      <t>トクレイ</t>
    </rPh>
    <rPh sb="16" eb="18">
      <t>クブン</t>
    </rPh>
    <phoneticPr fontId="10"/>
  </si>
  <si>
    <t>道路高さ制限不適用</t>
    <rPh sb="0" eb="2">
      <t>ドウロ</t>
    </rPh>
    <rPh sb="2" eb="3">
      <t>タカ</t>
    </rPh>
    <rPh sb="4" eb="6">
      <t>セイゲン</t>
    </rPh>
    <rPh sb="6" eb="7">
      <t>フ</t>
    </rPh>
    <rPh sb="7" eb="9">
      <t>テキヨウ</t>
    </rPh>
    <phoneticPr fontId="10"/>
  </si>
  <si>
    <t>隣地高さ制限不適用</t>
    <rPh sb="0" eb="2">
      <t>リンチ</t>
    </rPh>
    <rPh sb="2" eb="3">
      <t>タカ</t>
    </rPh>
    <rPh sb="4" eb="6">
      <t>セイゲン</t>
    </rPh>
    <rPh sb="6" eb="7">
      <t>フ</t>
    </rPh>
    <rPh sb="7" eb="9">
      <t>テキヨウ</t>
    </rPh>
    <phoneticPr fontId="10"/>
  </si>
  <si>
    <t>北側高さ制限不適用</t>
    <rPh sb="0" eb="2">
      <t>キタガワ</t>
    </rPh>
    <rPh sb="2" eb="3">
      <t>タカ</t>
    </rPh>
    <rPh sb="4" eb="6">
      <t>セイゲン</t>
    </rPh>
    <rPh sb="6" eb="7">
      <t>フ</t>
    </rPh>
    <rPh sb="7" eb="9">
      <t>テキヨウ</t>
    </rPh>
    <phoneticPr fontId="10"/>
  </si>
  <si>
    <t>【14．許可・認定等】</t>
    <phoneticPr fontId="10"/>
  </si>
  <si>
    <t>【15．工事着手予定年月日】　</t>
    <phoneticPr fontId="10"/>
  </si>
  <si>
    <t>【16．工事完了予定年月日】　</t>
    <phoneticPr fontId="10"/>
  </si>
  <si>
    <t>【17．特定工程工事終了予定年月日】　　　　　　　　（特定工程）</t>
    <phoneticPr fontId="10"/>
  </si>
  <si>
    <t>特定工程</t>
    <phoneticPr fontId="10"/>
  </si>
  <si>
    <t>（第</t>
    <phoneticPr fontId="10"/>
  </si>
  <si>
    <t>回）　</t>
    <phoneticPr fontId="10"/>
  </si>
  <si>
    <t>（第四面）</t>
  </si>
  <si>
    <t>建築物別概要</t>
  </si>
  <si>
    <t>【1.番号】</t>
  </si>
  <si>
    <t>【2.用途】　</t>
    <phoneticPr fontId="10"/>
  </si>
  <si>
    <t xml:space="preserve">（区分  </t>
    <phoneticPr fontId="10"/>
  </si>
  <si>
    <t xml:space="preserve">             </t>
    <phoneticPr fontId="10"/>
  </si>
  <si>
    <t>【3.工事種別】</t>
  </si>
  <si>
    <t>【4.構造】　</t>
    <phoneticPr fontId="10"/>
  </si>
  <si>
    <t>造　一部</t>
    <phoneticPr fontId="10"/>
  </si>
  <si>
    <t>造</t>
  </si>
  <si>
    <t>【イ.地階を除く階数】</t>
  </si>
  <si>
    <t>階</t>
    <rPh sb="0" eb="1">
      <t>カイ</t>
    </rPh>
    <phoneticPr fontId="10"/>
  </si>
  <si>
    <t>【ロ.地階の階数】</t>
  </si>
  <si>
    <t>【ハ.昇降機塔等の階の数】</t>
  </si>
  <si>
    <t>【ニ.地階の倉庫等の階の数】</t>
  </si>
  <si>
    <t>【イ.最高の高さ】</t>
  </si>
  <si>
    <t>ｍ</t>
    <phoneticPr fontId="10"/>
  </si>
  <si>
    <t>【ロ.最高の軒の高さ】</t>
  </si>
  <si>
    <t>第</t>
    <rPh sb="0" eb="1">
      <t>ダイ</t>
    </rPh>
    <phoneticPr fontId="10"/>
  </si>
  <si>
    <t>申請部分</t>
    <phoneticPr fontId="10"/>
  </si>
  <si>
    <t>)(</t>
    <phoneticPr fontId="10"/>
  </si>
  <si>
    <t>合計</t>
    <phoneticPr fontId="10"/>
  </si>
  <si>
    <t xml:space="preserve">  ）</t>
    <phoneticPr fontId="10"/>
  </si>
  <si>
    <t xml:space="preserve">  【イ.階別】 </t>
    <phoneticPr fontId="10"/>
  </si>
  <si>
    <t>（</t>
    <phoneticPr fontId="10"/>
  </si>
  <si>
    <t>階</t>
    <phoneticPr fontId="10"/>
  </si>
  <si>
    <t>㎡）</t>
    <phoneticPr fontId="10"/>
  </si>
  <si>
    <t>階</t>
    <phoneticPr fontId="10"/>
  </si>
  <si>
    <t xml:space="preserve">  【ロ.合計】</t>
    <phoneticPr fontId="10"/>
  </si>
  <si>
    <t>(</t>
    <phoneticPr fontId="10"/>
  </si>
  <si>
    <t>ｍｍ</t>
    <phoneticPr fontId="10"/>
  </si>
  <si>
    <t>（第五面）</t>
  </si>
  <si>
    <t>　建築物の階別概要</t>
  </si>
  <si>
    <t>【1．番号】</t>
  </si>
  <si>
    <t>【2．階】</t>
  </si>
  <si>
    <t>【3．柱の小径】</t>
  </si>
  <si>
    <t>ｍｍ</t>
    <phoneticPr fontId="10"/>
  </si>
  <si>
    <t>【4．横架材間の垂直距離】</t>
  </si>
  <si>
    <t>【5．階の高さ】</t>
  </si>
  <si>
    <t>【6．天井】</t>
    <phoneticPr fontId="10"/>
  </si>
  <si>
    <t xml:space="preserve">    【ｲ.居室の天井の高さ】</t>
    <rPh sb="7" eb="9">
      <t>キョシツ</t>
    </rPh>
    <rPh sb="13" eb="14">
      <t>タカ</t>
    </rPh>
    <phoneticPr fontId="10"/>
  </si>
  <si>
    <t xml:space="preserve">    【ﾛ.建築基準法施行令第39条第3項に規定する特定天井】</t>
    <rPh sb="7" eb="9">
      <t>ケンチク</t>
    </rPh>
    <rPh sb="9" eb="12">
      <t>キジュンホウ</t>
    </rPh>
    <rPh sb="12" eb="15">
      <t>セコウレイ</t>
    </rPh>
    <rPh sb="15" eb="16">
      <t>ダイ</t>
    </rPh>
    <rPh sb="18" eb="19">
      <t>ジョウ</t>
    </rPh>
    <rPh sb="19" eb="20">
      <t>ダイ</t>
    </rPh>
    <rPh sb="21" eb="22">
      <t>コウ</t>
    </rPh>
    <rPh sb="23" eb="25">
      <t>キテイ</t>
    </rPh>
    <rPh sb="27" eb="29">
      <t>トクテイ</t>
    </rPh>
    <rPh sb="29" eb="31">
      <t>テンジョウ</t>
    </rPh>
    <phoneticPr fontId="10"/>
  </si>
  <si>
    <t>有</t>
    <rPh sb="0" eb="1">
      <t>アリ</t>
    </rPh>
    <phoneticPr fontId="10"/>
  </si>
  <si>
    <t>無</t>
    <rPh sb="0" eb="1">
      <t>ナシ</t>
    </rPh>
    <phoneticPr fontId="10"/>
  </si>
  <si>
    <t>【7．用途別床面積】</t>
  </si>
  <si>
    <t xml:space="preserve"> （</t>
  </si>
  <si>
    <t>用途の区分</t>
  </si>
  <si>
    <t>)(</t>
    <phoneticPr fontId="10"/>
  </si>
  <si>
    <t>具体的な用途の名称</t>
    <phoneticPr fontId="10"/>
  </si>
  <si>
    <t>床面積</t>
    <rPh sb="0" eb="3">
      <t>ユカメンセキ</t>
    </rPh>
    <phoneticPr fontId="10"/>
  </si>
  <si>
    <t>　【ｲ.】</t>
    <phoneticPr fontId="10"/>
  </si>
  <si>
    <t>　【ﾛ.】</t>
    <phoneticPr fontId="10"/>
  </si>
  <si>
    <t>　【ﾊ.】</t>
    <phoneticPr fontId="10"/>
  </si>
  <si>
    <t>　【ﾆ.】</t>
    <phoneticPr fontId="10"/>
  </si>
  <si>
    <t>　【ﾎ.】</t>
    <phoneticPr fontId="10"/>
  </si>
  <si>
    <t>　【ﾍ.】</t>
    <phoneticPr fontId="10"/>
  </si>
  <si>
    <t>【8．その他必要な事項】</t>
  </si>
  <si>
    <t>【9．備考】</t>
  </si>
  <si>
    <t xml:space="preserve">　【ﾛ.】 </t>
    <phoneticPr fontId="10"/>
  </si>
  <si>
    <t xml:space="preserve">　【ﾊ.】  </t>
    <phoneticPr fontId="10"/>
  </si>
  <si>
    <t xml:space="preserve">　【ﾆ.】  </t>
    <phoneticPr fontId="10"/>
  </si>
  <si>
    <t xml:space="preserve">　【ﾎ.】 </t>
    <phoneticPr fontId="10"/>
  </si>
  <si>
    <t xml:space="preserve">　【ﾍ.】 </t>
    <phoneticPr fontId="10"/>
  </si>
  <si>
    <t>【1．建築主2】</t>
    <phoneticPr fontId="10"/>
  </si>
  <si>
    <t>【1．建築主3】</t>
    <phoneticPr fontId="10"/>
  </si>
  <si>
    <t>【1．建築主4】</t>
    <phoneticPr fontId="10"/>
  </si>
  <si>
    <t>【1．建築主5】</t>
    <phoneticPr fontId="10"/>
  </si>
  <si>
    <t>【1．建築主6】</t>
    <phoneticPr fontId="10"/>
  </si>
  <si>
    <t>【1．建築主7】</t>
    <phoneticPr fontId="10"/>
  </si>
  <si>
    <t>㎡）</t>
    <phoneticPr fontId="10"/>
  </si>
  <si>
    <t>)</t>
    <phoneticPr fontId="10"/>
  </si>
  <si>
    <t>別紙</t>
    <rPh sb="0" eb="2">
      <t>ベッシ</t>
    </rPh>
    <phoneticPr fontId="10"/>
  </si>
  <si>
    <t>申請者氏名</t>
    <rPh sb="0" eb="3">
      <t>シンセイシャ</t>
    </rPh>
    <rPh sb="3" eb="5">
      <t>シメイ</t>
    </rPh>
    <phoneticPr fontId="10"/>
  </si>
  <si>
    <t>設計者氏名</t>
    <rPh sb="0" eb="3">
      <t>セッケイシャ</t>
    </rPh>
    <rPh sb="3" eb="5">
      <t>シメイ</t>
    </rPh>
    <phoneticPr fontId="10"/>
  </si>
  <si>
    <t>※受付欄</t>
    <rPh sb="1" eb="3">
      <t>ウケツケ</t>
    </rPh>
    <rPh sb="3" eb="4">
      <t>ラン</t>
    </rPh>
    <phoneticPr fontId="10"/>
  </si>
  <si>
    <t>※消防関係同意欄</t>
    <rPh sb="1" eb="3">
      <t>ショウボウ</t>
    </rPh>
    <rPh sb="3" eb="5">
      <t>カンケイ</t>
    </rPh>
    <rPh sb="5" eb="7">
      <t>ドウイ</t>
    </rPh>
    <rPh sb="7" eb="8">
      <t>ラン</t>
    </rPh>
    <phoneticPr fontId="10"/>
  </si>
  <si>
    <t>※決裁欄</t>
    <rPh sb="1" eb="3">
      <t>ケッサイ</t>
    </rPh>
    <rPh sb="3" eb="4">
      <t>ラン</t>
    </rPh>
    <phoneticPr fontId="10"/>
  </si>
  <si>
    <t>※手数料欄</t>
    <rPh sb="1" eb="4">
      <t>テスウリョウ</t>
    </rPh>
    <rPh sb="4" eb="5">
      <t>ラン</t>
    </rPh>
    <phoneticPr fontId="10"/>
  </si>
  <si>
    <t>※確認番号欄</t>
    <rPh sb="1" eb="3">
      <t>カクニン</t>
    </rPh>
    <rPh sb="3" eb="5">
      <t>バンゴウ</t>
    </rPh>
    <rPh sb="5" eb="6">
      <t>ラン</t>
    </rPh>
    <phoneticPr fontId="10"/>
  </si>
  <si>
    <t>第</t>
    <rPh sb="0" eb="1">
      <t>ダイ</t>
    </rPh>
    <phoneticPr fontId="10"/>
  </si>
  <si>
    <t>号</t>
    <rPh sb="0" eb="1">
      <t>ゴウ</t>
    </rPh>
    <phoneticPr fontId="10"/>
  </si>
  <si>
    <t>第二号様式（第一条の三、第三条、第三条の三関係）（Ａ４）</t>
    <rPh sb="1" eb="2">
      <t>２</t>
    </rPh>
    <rPh sb="6" eb="7">
      <t>ダイ</t>
    </rPh>
    <rPh sb="7" eb="9">
      <t>１ジョウ</t>
    </rPh>
    <rPh sb="10" eb="11">
      <t>３</t>
    </rPh>
    <rPh sb="12" eb="13">
      <t>ダイ</t>
    </rPh>
    <rPh sb="13" eb="15">
      <t>３ジョウ</t>
    </rPh>
    <rPh sb="16" eb="17">
      <t>ダイ</t>
    </rPh>
    <rPh sb="17" eb="19">
      <t>３ジョウ</t>
    </rPh>
    <rPh sb="20" eb="21">
      <t>３</t>
    </rPh>
    <rPh sb="21" eb="23">
      <t>カンケイ</t>
    </rPh>
    <phoneticPr fontId="10"/>
  </si>
  <si>
    <t>【7．構造計算適合性判定の申請】</t>
    <rPh sb="3" eb="5">
      <t>コウゾウ</t>
    </rPh>
    <rPh sb="5" eb="7">
      <t>ケイサン</t>
    </rPh>
    <rPh sb="7" eb="10">
      <t>テキゴウセイ</t>
    </rPh>
    <rPh sb="10" eb="12">
      <t>ハンテイ</t>
    </rPh>
    <rPh sb="13" eb="15">
      <t>シンセイ</t>
    </rPh>
    <phoneticPr fontId="10"/>
  </si>
  <si>
    <t>申請済</t>
    <rPh sb="0" eb="2">
      <t>シンセイ</t>
    </rPh>
    <rPh sb="2" eb="3">
      <t>スミ</t>
    </rPh>
    <phoneticPr fontId="10"/>
  </si>
  <si>
    <t>（</t>
    <phoneticPr fontId="10"/>
  </si>
  <si>
    <t>）</t>
    <phoneticPr fontId="10"/>
  </si>
  <si>
    <t>未申請</t>
    <rPh sb="0" eb="1">
      <t>ミ</t>
    </rPh>
    <rPh sb="1" eb="3">
      <t>シンセイ</t>
    </rPh>
    <phoneticPr fontId="10"/>
  </si>
  <si>
    <t>申請不要</t>
    <rPh sb="0" eb="2">
      <t>シンセイ</t>
    </rPh>
    <rPh sb="2" eb="4">
      <t>フヨウ</t>
    </rPh>
    <phoneticPr fontId="10"/>
  </si>
  <si>
    <t>（第六面）</t>
    <rPh sb="2" eb="3">
      <t>６</t>
    </rPh>
    <phoneticPr fontId="10"/>
  </si>
  <si>
    <t>　建築物独立部分別概要</t>
    <rPh sb="1" eb="3">
      <t>ケンチク</t>
    </rPh>
    <rPh sb="3" eb="4">
      <t>ブツ</t>
    </rPh>
    <rPh sb="4" eb="6">
      <t>ドクリツ</t>
    </rPh>
    <rPh sb="6" eb="8">
      <t>ブブン</t>
    </rPh>
    <rPh sb="8" eb="9">
      <t>ベツ</t>
    </rPh>
    <rPh sb="9" eb="11">
      <t>ガイヨウ</t>
    </rPh>
    <phoneticPr fontId="10"/>
  </si>
  <si>
    <t>【2．延べ面積】</t>
    <rPh sb="3" eb="4">
      <t>ノ</t>
    </rPh>
    <rPh sb="5" eb="7">
      <t>メンセキ</t>
    </rPh>
    <phoneticPr fontId="10"/>
  </si>
  <si>
    <t>【3．建築物の高さ等】</t>
    <rPh sb="3" eb="5">
      <t>ケンチク</t>
    </rPh>
    <rPh sb="5" eb="6">
      <t>ブツ</t>
    </rPh>
    <rPh sb="7" eb="8">
      <t>タカ</t>
    </rPh>
    <rPh sb="9" eb="10">
      <t>トウ</t>
    </rPh>
    <phoneticPr fontId="10"/>
  </si>
  <si>
    <t>【イ.最高の高さ】</t>
    <rPh sb="3" eb="5">
      <t>サイコウ</t>
    </rPh>
    <rPh sb="6" eb="7">
      <t>タカ</t>
    </rPh>
    <phoneticPr fontId="10"/>
  </si>
  <si>
    <t>【ロ.最高の軒の高さ】</t>
    <rPh sb="3" eb="5">
      <t>サイコウ</t>
    </rPh>
    <rPh sb="6" eb="7">
      <t>ノキ</t>
    </rPh>
    <rPh sb="8" eb="9">
      <t>タカ</t>
    </rPh>
    <phoneticPr fontId="10"/>
  </si>
  <si>
    <t>【ハ.階数】</t>
    <rPh sb="3" eb="5">
      <t>カイスウ</t>
    </rPh>
    <phoneticPr fontId="10"/>
  </si>
  <si>
    <t>【ニ.構造】</t>
    <rPh sb="3" eb="5">
      <t>コウゾウ</t>
    </rPh>
    <phoneticPr fontId="10"/>
  </si>
  <si>
    <t>ｍｍ</t>
    <phoneticPr fontId="10"/>
  </si>
  <si>
    <t>ｍｍ</t>
    <phoneticPr fontId="10"/>
  </si>
  <si>
    <t>地上（</t>
    <rPh sb="0" eb="2">
      <t>チジョウ</t>
    </rPh>
    <phoneticPr fontId="10"/>
  </si>
  <si>
    <t>）階</t>
    <rPh sb="1" eb="2">
      <t>カイ</t>
    </rPh>
    <phoneticPr fontId="10"/>
  </si>
  <si>
    <t>地下（</t>
    <rPh sb="0" eb="2">
      <t>チカ</t>
    </rPh>
    <phoneticPr fontId="10"/>
  </si>
  <si>
    <t>【4．特定構造計算基準又は特定増改築構造計算基準の別】</t>
    <rPh sb="3" eb="5">
      <t>トクテイ</t>
    </rPh>
    <rPh sb="5" eb="7">
      <t>コウゾウ</t>
    </rPh>
    <rPh sb="7" eb="9">
      <t>ケイサン</t>
    </rPh>
    <rPh sb="9" eb="11">
      <t>キジュン</t>
    </rPh>
    <rPh sb="11" eb="12">
      <t>マタ</t>
    </rPh>
    <rPh sb="13" eb="15">
      <t>トクテイ</t>
    </rPh>
    <rPh sb="15" eb="18">
      <t>ゾウカイチク</t>
    </rPh>
    <rPh sb="18" eb="20">
      <t>コウゾウ</t>
    </rPh>
    <rPh sb="20" eb="22">
      <t>ケイサン</t>
    </rPh>
    <rPh sb="22" eb="24">
      <t>キジュン</t>
    </rPh>
    <rPh sb="25" eb="26">
      <t>ベツ</t>
    </rPh>
    <phoneticPr fontId="10"/>
  </si>
  <si>
    <t>特定構造計算基準</t>
    <rPh sb="0" eb="2">
      <t>トクテイ</t>
    </rPh>
    <rPh sb="2" eb="4">
      <t>コウゾウ</t>
    </rPh>
    <rPh sb="4" eb="6">
      <t>ケイサン</t>
    </rPh>
    <rPh sb="6" eb="8">
      <t>キジュン</t>
    </rPh>
    <phoneticPr fontId="10"/>
  </si>
  <si>
    <t>特定増改築構造計算基準</t>
    <rPh sb="0" eb="2">
      <t>トクテイ</t>
    </rPh>
    <rPh sb="2" eb="5">
      <t>ゾウカイチク</t>
    </rPh>
    <rPh sb="5" eb="7">
      <t>コウゾウ</t>
    </rPh>
    <rPh sb="7" eb="9">
      <t>ケイサン</t>
    </rPh>
    <rPh sb="9" eb="11">
      <t>キジュン</t>
    </rPh>
    <phoneticPr fontId="10"/>
  </si>
  <si>
    <t>【5．構造計算の区分】</t>
    <rPh sb="3" eb="5">
      <t>コウゾウ</t>
    </rPh>
    <rPh sb="5" eb="7">
      <t>ケイサン</t>
    </rPh>
    <rPh sb="8" eb="10">
      <t>クブン</t>
    </rPh>
    <phoneticPr fontId="10"/>
  </si>
  <si>
    <t>建築基準法施行令第81条第1項各号に掲げる基準に従った構造計算</t>
    <rPh sb="0" eb="2">
      <t>ケンチク</t>
    </rPh>
    <rPh sb="2" eb="5">
      <t>キジュンホウ</t>
    </rPh>
    <rPh sb="5" eb="8">
      <t>セコウレイ</t>
    </rPh>
    <rPh sb="8" eb="9">
      <t>ダイ</t>
    </rPh>
    <rPh sb="11" eb="12">
      <t>ジョウ</t>
    </rPh>
    <rPh sb="12" eb="13">
      <t>ダイ</t>
    </rPh>
    <rPh sb="14" eb="15">
      <t>コウ</t>
    </rPh>
    <rPh sb="15" eb="16">
      <t>カク</t>
    </rPh>
    <rPh sb="16" eb="17">
      <t>ゴウ</t>
    </rPh>
    <rPh sb="18" eb="19">
      <t>カカ</t>
    </rPh>
    <rPh sb="21" eb="23">
      <t>キジュン</t>
    </rPh>
    <rPh sb="24" eb="25">
      <t>シタガ</t>
    </rPh>
    <rPh sb="27" eb="29">
      <t>コウゾウ</t>
    </rPh>
    <rPh sb="29" eb="31">
      <t>ケイサン</t>
    </rPh>
    <phoneticPr fontId="10"/>
  </si>
  <si>
    <t>建築基準法施行令第81条第2項第1号イに掲げる構造計算</t>
    <rPh sb="0" eb="2">
      <t>ケンチク</t>
    </rPh>
    <rPh sb="2" eb="5">
      <t>キジュンホウ</t>
    </rPh>
    <rPh sb="5" eb="8">
      <t>セコウレイ</t>
    </rPh>
    <rPh sb="8" eb="9">
      <t>ダイ</t>
    </rPh>
    <rPh sb="11" eb="12">
      <t>ジョウ</t>
    </rPh>
    <rPh sb="12" eb="13">
      <t>ダイ</t>
    </rPh>
    <rPh sb="14" eb="15">
      <t>コウ</t>
    </rPh>
    <rPh sb="15" eb="16">
      <t>ダイ</t>
    </rPh>
    <rPh sb="17" eb="18">
      <t>ゴウ</t>
    </rPh>
    <rPh sb="20" eb="21">
      <t>カカ</t>
    </rPh>
    <rPh sb="23" eb="25">
      <t>コウゾウ</t>
    </rPh>
    <rPh sb="25" eb="27">
      <t>ケイサン</t>
    </rPh>
    <phoneticPr fontId="10"/>
  </si>
  <si>
    <t>建築基準法施行令第81条第2項第1号ロに掲げる構造計算</t>
    <rPh sb="0" eb="2">
      <t>ケンチク</t>
    </rPh>
    <rPh sb="2" eb="5">
      <t>キジュンホウ</t>
    </rPh>
    <rPh sb="5" eb="8">
      <t>セコウレイ</t>
    </rPh>
    <rPh sb="8" eb="9">
      <t>ダイ</t>
    </rPh>
    <rPh sb="11" eb="12">
      <t>ジョウ</t>
    </rPh>
    <rPh sb="12" eb="13">
      <t>ダイ</t>
    </rPh>
    <rPh sb="14" eb="15">
      <t>コウ</t>
    </rPh>
    <rPh sb="15" eb="16">
      <t>ダイ</t>
    </rPh>
    <rPh sb="17" eb="18">
      <t>ゴウ</t>
    </rPh>
    <rPh sb="20" eb="21">
      <t>カカ</t>
    </rPh>
    <rPh sb="23" eb="25">
      <t>コウゾウ</t>
    </rPh>
    <rPh sb="25" eb="27">
      <t>ケイサン</t>
    </rPh>
    <phoneticPr fontId="10"/>
  </si>
  <si>
    <t>建築基準法施行令第81条第2項第2号イに掲げる構造計算</t>
    <rPh sb="0" eb="2">
      <t>ケンチク</t>
    </rPh>
    <rPh sb="2" eb="5">
      <t>キジュンホウ</t>
    </rPh>
    <rPh sb="5" eb="8">
      <t>セコウレイ</t>
    </rPh>
    <rPh sb="8" eb="9">
      <t>ダイ</t>
    </rPh>
    <rPh sb="11" eb="12">
      <t>ジョウ</t>
    </rPh>
    <rPh sb="12" eb="13">
      <t>ダイ</t>
    </rPh>
    <rPh sb="14" eb="15">
      <t>コウ</t>
    </rPh>
    <rPh sb="15" eb="16">
      <t>ダイ</t>
    </rPh>
    <rPh sb="17" eb="18">
      <t>ゴウ</t>
    </rPh>
    <rPh sb="20" eb="21">
      <t>カカ</t>
    </rPh>
    <rPh sb="23" eb="25">
      <t>コウゾウ</t>
    </rPh>
    <rPh sb="25" eb="27">
      <t>ケイサン</t>
    </rPh>
    <phoneticPr fontId="10"/>
  </si>
  <si>
    <t>建築基準法施行令第81条第3項に掲げる構造計算</t>
    <rPh sb="0" eb="2">
      <t>ケンチク</t>
    </rPh>
    <rPh sb="2" eb="5">
      <t>キジュンホウ</t>
    </rPh>
    <rPh sb="5" eb="8">
      <t>セコウレイ</t>
    </rPh>
    <rPh sb="8" eb="9">
      <t>ダイ</t>
    </rPh>
    <rPh sb="11" eb="12">
      <t>ジョウ</t>
    </rPh>
    <rPh sb="12" eb="13">
      <t>ダイ</t>
    </rPh>
    <rPh sb="14" eb="15">
      <t>コウ</t>
    </rPh>
    <rPh sb="16" eb="17">
      <t>カカ</t>
    </rPh>
    <rPh sb="19" eb="21">
      <t>コウゾウ</t>
    </rPh>
    <rPh sb="21" eb="23">
      <t>ケイサン</t>
    </rPh>
    <phoneticPr fontId="10"/>
  </si>
  <si>
    <t>【6．構造計算に用いたプログラム】</t>
    <rPh sb="3" eb="5">
      <t>コウゾウ</t>
    </rPh>
    <rPh sb="5" eb="7">
      <t>ケイサン</t>
    </rPh>
    <rPh sb="8" eb="9">
      <t>モチ</t>
    </rPh>
    <phoneticPr fontId="10"/>
  </si>
  <si>
    <t>【イ.名称】</t>
    <rPh sb="3" eb="5">
      <t>メイショウ</t>
    </rPh>
    <phoneticPr fontId="10"/>
  </si>
  <si>
    <t>【ロ.区分】</t>
    <rPh sb="3" eb="5">
      <t>クブン</t>
    </rPh>
    <phoneticPr fontId="10"/>
  </si>
  <si>
    <t>建築基準法第20条第1項第2号イ又は第3号イの認定を受けたプログラム</t>
    <rPh sb="0" eb="2">
      <t>ケンチク</t>
    </rPh>
    <rPh sb="2" eb="5">
      <t>キジュンホウ</t>
    </rPh>
    <rPh sb="5" eb="6">
      <t>ダイ</t>
    </rPh>
    <rPh sb="8" eb="9">
      <t>ジョウ</t>
    </rPh>
    <rPh sb="9" eb="10">
      <t>ダイ</t>
    </rPh>
    <rPh sb="11" eb="12">
      <t>コウ</t>
    </rPh>
    <rPh sb="12" eb="13">
      <t>ダイ</t>
    </rPh>
    <rPh sb="14" eb="15">
      <t>ゴウ</t>
    </rPh>
    <rPh sb="16" eb="17">
      <t>マタ</t>
    </rPh>
    <rPh sb="18" eb="19">
      <t>ダイ</t>
    </rPh>
    <rPh sb="20" eb="21">
      <t>ゴウ</t>
    </rPh>
    <rPh sb="23" eb="25">
      <t>ニンテイ</t>
    </rPh>
    <rPh sb="26" eb="27">
      <t>ウ</t>
    </rPh>
    <phoneticPr fontId="10"/>
  </si>
  <si>
    <t>（大臣認定番号</t>
    <rPh sb="1" eb="3">
      <t>ダイジン</t>
    </rPh>
    <rPh sb="3" eb="5">
      <t>ニンテイ</t>
    </rPh>
    <rPh sb="5" eb="7">
      <t>バンゴウ</t>
    </rPh>
    <phoneticPr fontId="10"/>
  </si>
  <si>
    <t>その他のプログラム</t>
    <rPh sb="2" eb="3">
      <t>タ</t>
    </rPh>
    <phoneticPr fontId="10"/>
  </si>
  <si>
    <t>【7．建築基準法施行令第137条の2各号に定める基準の区分】</t>
    <rPh sb="3" eb="5">
      <t>ケンチク</t>
    </rPh>
    <rPh sb="5" eb="8">
      <t>キジュンホウ</t>
    </rPh>
    <rPh sb="8" eb="11">
      <t>セコウレイ</t>
    </rPh>
    <rPh sb="11" eb="12">
      <t>ダイ</t>
    </rPh>
    <rPh sb="15" eb="16">
      <t>ジョウ</t>
    </rPh>
    <rPh sb="18" eb="19">
      <t>カク</t>
    </rPh>
    <rPh sb="19" eb="20">
      <t>ゴウ</t>
    </rPh>
    <rPh sb="21" eb="22">
      <t>サダ</t>
    </rPh>
    <rPh sb="24" eb="26">
      <t>キジュン</t>
    </rPh>
    <rPh sb="27" eb="29">
      <t>クブン</t>
    </rPh>
    <phoneticPr fontId="10"/>
  </si>
  <si>
    <t>【8．備考】</t>
    <phoneticPr fontId="10"/>
  </si>
  <si>
    <t xml:space="preserve">　【ﾊ．建築士事務所名】 </t>
    <phoneticPr fontId="10"/>
  </si>
  <si>
    <t xml:space="preserve">　【ﾊ．建築士事務所名】 </t>
    <phoneticPr fontId="10"/>
  </si>
  <si>
    <t>【9.備考】</t>
    <rPh sb="3" eb="5">
      <t>ビコウ</t>
    </rPh>
    <phoneticPr fontId="10"/>
  </si>
  <si>
    <t>提出済</t>
    <rPh sb="0" eb="2">
      <t>テイシュツ</t>
    </rPh>
    <rPh sb="2" eb="3">
      <t>スミ</t>
    </rPh>
    <phoneticPr fontId="10"/>
  </si>
  <si>
    <t>未提出</t>
    <rPh sb="0" eb="1">
      <t>ミ</t>
    </rPh>
    <rPh sb="1" eb="3">
      <t>テイシュツ</t>
    </rPh>
    <phoneticPr fontId="10"/>
  </si>
  <si>
    <t>提出不要</t>
    <rPh sb="0" eb="2">
      <t>テイシュツ</t>
    </rPh>
    <rPh sb="2" eb="4">
      <t>フヨウ</t>
    </rPh>
    <phoneticPr fontId="10"/>
  </si>
  <si>
    <t>【8.建築物エネルギー消費性能確保計画の提出】</t>
    <rPh sb="3" eb="6">
      <t>ケンチクブツ</t>
    </rPh>
    <rPh sb="11" eb="13">
      <t>ショウヒ</t>
    </rPh>
    <rPh sb="13" eb="15">
      <t>セイノウ</t>
    </rPh>
    <rPh sb="15" eb="17">
      <t>カクホ</t>
    </rPh>
    <rPh sb="17" eb="19">
      <t>ケイカク</t>
    </rPh>
    <rPh sb="20" eb="22">
      <t>テイシュツ</t>
    </rPh>
    <phoneticPr fontId="10"/>
  </si>
  <si>
    <t xml:space="preserve">　【ﾛ．地階の住宅又は老人ホーム等の部分】　 </t>
    <rPh sb="9" eb="10">
      <t>マタ</t>
    </rPh>
    <rPh sb="11" eb="13">
      <t>ロウジン</t>
    </rPh>
    <rPh sb="16" eb="17">
      <t>トウ</t>
    </rPh>
    <rPh sb="18" eb="20">
      <t>ブブン</t>
    </rPh>
    <phoneticPr fontId="10"/>
  </si>
  <si>
    <t>　【ﾆ．共同住宅又は老人ホーム等の共用の廊下等の部分】</t>
    <rPh sb="8" eb="9">
      <t>マタ</t>
    </rPh>
    <rPh sb="10" eb="12">
      <t>ロウジン</t>
    </rPh>
    <rPh sb="15" eb="16">
      <t>トウ</t>
    </rPh>
    <phoneticPr fontId="10"/>
  </si>
  <si>
    <t>(</t>
    <phoneticPr fontId="10"/>
  </si>
  <si>
    <t>法第22条区域）</t>
    <rPh sb="0" eb="1">
      <t>ホウ</t>
    </rPh>
    <rPh sb="1" eb="2">
      <t>ダイ</t>
    </rPh>
    <rPh sb="4" eb="5">
      <t>ジョウ</t>
    </rPh>
    <rPh sb="5" eb="7">
      <t>クイキ</t>
    </rPh>
    <phoneticPr fontId="10"/>
  </si>
  <si>
    <t>建築基準法施行令第136条の2の11第1号イ</t>
    <rPh sb="0" eb="2">
      <t>ケンチク</t>
    </rPh>
    <rPh sb="2" eb="4">
      <t>キジュン</t>
    </rPh>
    <rPh sb="4" eb="5">
      <t>ホウ</t>
    </rPh>
    <rPh sb="5" eb="8">
      <t>セコウレイ</t>
    </rPh>
    <rPh sb="8" eb="9">
      <t>ダイ</t>
    </rPh>
    <rPh sb="12" eb="13">
      <t>ジョウ</t>
    </rPh>
    <rPh sb="18" eb="19">
      <t>ダイ</t>
    </rPh>
    <rPh sb="20" eb="21">
      <t>ゴウ</t>
    </rPh>
    <phoneticPr fontId="10"/>
  </si>
  <si>
    <t>建築基準法施行令第136条の2の11第1号ロ</t>
    <rPh sb="0" eb="2">
      <t>ケンチク</t>
    </rPh>
    <rPh sb="2" eb="4">
      <t>キジュン</t>
    </rPh>
    <rPh sb="4" eb="5">
      <t>ホウ</t>
    </rPh>
    <rPh sb="5" eb="8">
      <t>セコウレイ</t>
    </rPh>
    <rPh sb="8" eb="9">
      <t>ダイ</t>
    </rPh>
    <rPh sb="12" eb="13">
      <t>ジョウ</t>
    </rPh>
    <rPh sb="18" eb="19">
      <t>ダイ</t>
    </rPh>
    <rPh sb="20" eb="21">
      <t>ゴウ</t>
    </rPh>
    <phoneticPr fontId="10"/>
  </si>
  <si>
    <t>令和</t>
  </si>
  <si>
    <t>令和</t>
    <rPh sb="0" eb="2">
      <t>レイワ</t>
    </rPh>
    <phoneticPr fontId="10"/>
  </si>
  <si>
    <t>令和</t>
    <phoneticPr fontId="10"/>
  </si>
  <si>
    <t>　建築基準法第６条第１項又は第６条の２第１項の規定による確認を申請します。この申請書及び添付図書に記載の事項は、事実に相違ありません。
　申請にあたっては、株式会社総研確認検査業務約款を遵守します。</t>
    <rPh sb="12" eb="13">
      <t>マタ</t>
    </rPh>
    <rPh sb="14" eb="15">
      <t>ダイ</t>
    </rPh>
    <rPh sb="16" eb="17">
      <t>ジョウ</t>
    </rPh>
    <rPh sb="19" eb="20">
      <t>ダイ</t>
    </rPh>
    <rPh sb="21" eb="22">
      <t>コウ</t>
    </rPh>
    <rPh sb="69" eb="71">
      <t>シンセイ</t>
    </rPh>
    <rPh sb="78" eb="80">
      <t>カブシキ</t>
    </rPh>
    <rPh sb="80" eb="82">
      <t>カイシャ</t>
    </rPh>
    <rPh sb="82" eb="84">
      <t>ソウケン</t>
    </rPh>
    <rPh sb="84" eb="86">
      <t>カクニン</t>
    </rPh>
    <rPh sb="86" eb="88">
      <t>ケンサ</t>
    </rPh>
    <rPh sb="88" eb="90">
      <t>ギョウム</t>
    </rPh>
    <rPh sb="90" eb="92">
      <t>ヤッカン</t>
    </rPh>
    <rPh sb="93" eb="95">
      <t>ジュンシュ</t>
    </rPh>
    <phoneticPr fontId="10"/>
  </si>
  <si>
    <t>【5.主要構造部】</t>
    <rPh sb="3" eb="5">
      <t>シュヨウ</t>
    </rPh>
    <rPh sb="5" eb="7">
      <t>コウゾウ</t>
    </rPh>
    <rPh sb="7" eb="8">
      <t>ブ</t>
    </rPh>
    <phoneticPr fontId="10"/>
  </si>
  <si>
    <t>【6.建築基準法第21条及び第27条の規定の適用】</t>
    <rPh sb="3" eb="5">
      <t>ケンチク</t>
    </rPh>
    <rPh sb="5" eb="8">
      <t>キジュンホウ</t>
    </rPh>
    <rPh sb="8" eb="9">
      <t>ダイ</t>
    </rPh>
    <rPh sb="11" eb="12">
      <t>ジョウ</t>
    </rPh>
    <rPh sb="12" eb="13">
      <t>オヨ</t>
    </rPh>
    <rPh sb="14" eb="15">
      <t>ダイ</t>
    </rPh>
    <rPh sb="17" eb="18">
      <t>ジョウ</t>
    </rPh>
    <rPh sb="19" eb="21">
      <t>キテイ</t>
    </rPh>
    <rPh sb="22" eb="24">
      <t>テキヨウ</t>
    </rPh>
    <phoneticPr fontId="10"/>
  </si>
  <si>
    <t>【8.階数】</t>
    <phoneticPr fontId="10"/>
  </si>
  <si>
    <t>【9.高さ】</t>
    <phoneticPr fontId="10"/>
  </si>
  <si>
    <t>【10.建築設備の種類】</t>
    <phoneticPr fontId="10"/>
  </si>
  <si>
    <t>【11.確認の特例】</t>
    <phoneticPr fontId="10"/>
  </si>
  <si>
    <t xml:space="preserve">【12.床面積】   </t>
    <phoneticPr fontId="10"/>
  </si>
  <si>
    <t>【13.屋根】</t>
    <phoneticPr fontId="10"/>
  </si>
  <si>
    <t>【14.外壁】</t>
    <phoneticPr fontId="10"/>
  </si>
  <si>
    <t>【15.軒裏】</t>
    <phoneticPr fontId="10"/>
  </si>
  <si>
    <t>【16.居室の床の高さ】</t>
    <phoneticPr fontId="10"/>
  </si>
  <si>
    <t>【17.便所の種類】</t>
    <phoneticPr fontId="10"/>
  </si>
  <si>
    <t>【18.その他必要な事項】</t>
    <phoneticPr fontId="10"/>
  </si>
  <si>
    <t>【19.備考】</t>
    <phoneticPr fontId="10"/>
  </si>
  <si>
    <t>)(</t>
    <phoneticPr fontId="10"/>
  </si>
  <si>
    <t>)(</t>
    <phoneticPr fontId="10"/>
  </si>
  <si>
    <t>㎡</t>
    <phoneticPr fontId="10"/>
  </si>
  <si>
    <t>)(</t>
    <phoneticPr fontId="10"/>
  </si>
  <si>
    <t>)(</t>
    <phoneticPr fontId="10"/>
  </si>
  <si>
    <t>)(</t>
    <phoneticPr fontId="10"/>
  </si>
  <si>
    <t>)(</t>
    <phoneticPr fontId="10"/>
  </si>
  <si>
    <t>)建築士      (</t>
    <phoneticPr fontId="10"/>
  </si>
  <si>
    <t>第SKA                  　号</t>
    <rPh sb="0" eb="1">
      <t>ダイ</t>
    </rPh>
    <rPh sb="23" eb="24">
      <t>ゴウ</t>
    </rPh>
    <phoneticPr fontId="10"/>
  </si>
  <si>
    <t>　代表取締役　小岩　圭一　様</t>
    <rPh sb="1" eb="3">
      <t>ダイヒョウ</t>
    </rPh>
    <rPh sb="3" eb="6">
      <t>トリシマリヤク</t>
    </rPh>
    <rPh sb="7" eb="9">
      <t>コイワ</t>
    </rPh>
    <rPh sb="10" eb="12">
      <t>ケイイチ</t>
    </rPh>
    <rPh sb="13" eb="14">
      <t>サマ</t>
    </rPh>
    <phoneticPr fontId="10"/>
  </si>
  <si>
    <t>準耐火構造と同等の準耐火性能を有する構造（ロ-2）</t>
  </si>
  <si>
    <t>その他</t>
    <rPh sb="2" eb="3">
      <t>タ</t>
    </rPh>
    <phoneticPr fontId="10"/>
  </si>
  <si>
    <t>建築基準法第21条又は第27条の規定の適用を受けない</t>
    <rPh sb="0" eb="2">
      <t>ケンチク</t>
    </rPh>
    <rPh sb="2" eb="5">
      <t>キジュンホウ</t>
    </rPh>
    <rPh sb="5" eb="6">
      <t>ダイ</t>
    </rPh>
    <rPh sb="8" eb="9">
      <t>ジョウ</t>
    </rPh>
    <rPh sb="9" eb="10">
      <t>マタ</t>
    </rPh>
    <rPh sb="11" eb="12">
      <t>ダイ</t>
    </rPh>
    <rPh sb="14" eb="15">
      <t>ジョウ</t>
    </rPh>
    <rPh sb="16" eb="18">
      <t>キテイ</t>
    </rPh>
    <rPh sb="19" eb="21">
      <t>テキヨウ</t>
    </rPh>
    <rPh sb="22" eb="23">
      <t>ウ</t>
    </rPh>
    <phoneticPr fontId="10"/>
  </si>
  <si>
    <t>令 和   　年　　　月　　　日</t>
    <rPh sb="7" eb="8">
      <t>ネン</t>
    </rPh>
    <rPh sb="11" eb="12">
      <t>ツキ</t>
    </rPh>
    <rPh sb="15" eb="16">
      <t>ヒ</t>
    </rPh>
    <phoneticPr fontId="10"/>
  </si>
  <si>
    <t xml:space="preserve"> 係員氏名</t>
    <rPh sb="1" eb="2">
      <t>カカリ</t>
    </rPh>
    <rPh sb="2" eb="3">
      <t>イン</t>
    </rPh>
    <rPh sb="3" eb="5">
      <t>シメイ</t>
    </rPh>
    <phoneticPr fontId="10"/>
  </si>
  <si>
    <t>　【ﾄ．作成又は確認した設計図書】</t>
    <phoneticPr fontId="10"/>
  </si>
  <si>
    <t>【ﾎ．所在地】</t>
    <rPh sb="3" eb="6">
      <t>ショザイチ</t>
    </rPh>
    <phoneticPr fontId="10"/>
  </si>
  <si>
    <t>)知事登録第</t>
    <phoneticPr fontId="10"/>
  </si>
  <si>
    <t>)建築士事務所(</t>
    <phoneticPr fontId="10"/>
  </si>
  <si>
    <t>　【ﾊ．建築士事務所名】 (</t>
    <phoneticPr fontId="10"/>
  </si>
  <si>
    <t>　【ﾛ．氏名】</t>
    <phoneticPr fontId="10"/>
  </si>
  <si>
    <t>）登録第</t>
    <phoneticPr fontId="10"/>
  </si>
  <si>
    <t>)建築士      (</t>
    <phoneticPr fontId="10"/>
  </si>
  <si>
    <t>(</t>
    <phoneticPr fontId="10"/>
  </si>
  <si>
    <t>　【ｲ．資格】</t>
    <phoneticPr fontId="10"/>
  </si>
  <si>
    <t>　【ﾄ．作成又は確認した設計図書】</t>
    <phoneticPr fontId="10"/>
  </si>
  <si>
    <t>　【ﾛ．氏名】</t>
    <phoneticPr fontId="10"/>
  </si>
  <si>
    <t>【3．設計者】　　　　　　　　　　　　　　</t>
  </si>
  <si>
    <t>【ﾆ．住所】</t>
    <rPh sb="3" eb="5">
      <t>ジュウショ</t>
    </rPh>
    <phoneticPr fontId="10"/>
  </si>
  <si>
    <t>建 築 計 画 概 要 書（第一面）</t>
    <phoneticPr fontId="10"/>
  </si>
  <si>
    <t>第SKA　          　 　号</t>
    <rPh sb="0" eb="1">
      <t>ダイ</t>
    </rPh>
    <rPh sb="18" eb="19">
      <t>ゴウ</t>
    </rPh>
    <phoneticPr fontId="10"/>
  </si>
  <si>
    <t>月</t>
    <rPh sb="0" eb="1">
      <t>ツキ</t>
    </rPh>
    <phoneticPr fontId="10"/>
  </si>
  <si>
    <t>令和</t>
    <phoneticPr fontId="10"/>
  </si>
  <si>
    <t>※確認済証番号</t>
    <rPh sb="1" eb="3">
      <t>カクニン</t>
    </rPh>
    <rPh sb="3" eb="4">
      <t>スミ</t>
    </rPh>
    <rPh sb="4" eb="5">
      <t>ショウ</t>
    </rPh>
    <rPh sb="5" eb="7">
      <t>バンゴウ</t>
    </rPh>
    <phoneticPr fontId="10"/>
  </si>
  <si>
    <t>株式会社　総　研</t>
    <rPh sb="0" eb="2">
      <t>カブシキ</t>
    </rPh>
    <rPh sb="2" eb="4">
      <t>カイシャ</t>
    </rPh>
    <rPh sb="5" eb="6">
      <t>ソウ</t>
    </rPh>
    <rPh sb="7" eb="8">
      <t>ケン</t>
    </rPh>
    <phoneticPr fontId="10"/>
  </si>
  <si>
    <t>第三号様式（第一条の三、第三条、第三条の三、第三条の四、第三条の七、第三条の十、第六条の三、第十一条の三関係）（Ａ４）</t>
    <rPh sb="12" eb="14">
      <t>ダイサン</t>
    </rPh>
    <rPh sb="14" eb="15">
      <t>ジョウ</t>
    </rPh>
    <rPh sb="16" eb="18">
      <t>ダイサン</t>
    </rPh>
    <rPh sb="18" eb="19">
      <t>ジョウ</t>
    </rPh>
    <rPh sb="20" eb="21">
      <t>サン</t>
    </rPh>
    <rPh sb="22" eb="24">
      <t>ダイサン</t>
    </rPh>
    <rPh sb="24" eb="25">
      <t>ジョウ</t>
    </rPh>
    <rPh sb="26" eb="27">
      <t>ヨン</t>
    </rPh>
    <rPh sb="28" eb="30">
      <t>ダイサン</t>
    </rPh>
    <rPh sb="30" eb="31">
      <t>ジョウ</t>
    </rPh>
    <rPh sb="32" eb="33">
      <t>７</t>
    </rPh>
    <rPh sb="34" eb="35">
      <t>ダイ</t>
    </rPh>
    <rPh sb="35" eb="36">
      <t>３</t>
    </rPh>
    <rPh sb="36" eb="37">
      <t>ジョウ</t>
    </rPh>
    <rPh sb="38" eb="39">
      <t>１０</t>
    </rPh>
    <rPh sb="51" eb="52">
      <t>サン</t>
    </rPh>
    <phoneticPr fontId="10"/>
  </si>
  <si>
    <t>【7．備考】</t>
  </si>
  <si>
    <t>　【ﾎ．電話番号】</t>
    <rPh sb="4" eb="6">
      <t>デンワ</t>
    </rPh>
    <phoneticPr fontId="10"/>
  </si>
  <si>
    <t>【ﾆ．所在地】</t>
    <rPh sb="3" eb="6">
      <t>ショザイチ</t>
    </rPh>
    <phoneticPr fontId="10"/>
  </si>
  <si>
    <t>　【ﾊ．郵便番号】</t>
    <phoneticPr fontId="10"/>
  </si>
  <si>
    <t>建設業の許可</t>
    <rPh sb="0" eb="3">
      <t>ケンセツギョウ</t>
    </rPh>
    <rPh sb="4" eb="6">
      <t>キョカ</t>
    </rPh>
    <phoneticPr fontId="10"/>
  </si>
  <si>
    <t>　【ﾛ．営業所名】</t>
    <rPh sb="4" eb="7">
      <t>エイギョウショ</t>
    </rPh>
    <rPh sb="7" eb="8">
      <t>メイ</t>
    </rPh>
    <phoneticPr fontId="10"/>
  </si>
  <si>
    <t>　【ﾄ．工事と照合する設計図書】</t>
    <phoneticPr fontId="10"/>
  </si>
  <si>
    <t>㎡</t>
    <phoneticPr fontId="10"/>
  </si>
  <si>
    <t>)(</t>
    <phoneticPr fontId="10"/>
  </si>
  <si>
    <t>（</t>
    <phoneticPr fontId="10"/>
  </si>
  <si>
    <t xml:space="preserve">  ）</t>
    <phoneticPr fontId="10"/>
  </si>
  <si>
    <t>)(</t>
    <phoneticPr fontId="10"/>
  </si>
  <si>
    <t>（</t>
    <phoneticPr fontId="10"/>
  </si>
  <si>
    <t>【10．建築面積】　　　　</t>
    <phoneticPr fontId="10"/>
  </si>
  <si>
    <t>）</t>
    <phoneticPr fontId="10"/>
  </si>
  <si>
    <t>【8．主要用途】　</t>
    <phoneticPr fontId="10"/>
  </si>
  <si>
    <t xml:space="preserve">  【ﾁ．備考】</t>
    <phoneticPr fontId="10"/>
  </si>
  <si>
    <t>％</t>
    <phoneticPr fontId="10"/>
  </si>
  <si>
    <t>㎡</t>
    <phoneticPr fontId="10"/>
  </si>
  <si>
    <t>（2）</t>
    <phoneticPr fontId="10"/>
  </si>
  <si>
    <t>（1）</t>
    <phoneticPr fontId="10"/>
  </si>
  <si>
    <t xml:space="preserve">　【ﾎ．敷地面積の合計】 </t>
    <phoneticPr fontId="10"/>
  </si>
  <si>
    <t>）％</t>
    <phoneticPr fontId="10"/>
  </si>
  <si>
    <t>）　</t>
    <phoneticPr fontId="10"/>
  </si>
  <si>
    <t>)(</t>
    <phoneticPr fontId="10"/>
  </si>
  <si>
    <t>（</t>
    <phoneticPr fontId="10"/>
  </si>
  <si>
    <t xml:space="preserve">　【ﾛ．用途地域等】　  </t>
    <phoneticPr fontId="10"/>
  </si>
  <si>
    <t>）㎡</t>
    <phoneticPr fontId="10"/>
  </si>
  <si>
    <t xml:space="preserve">（2） </t>
    <phoneticPr fontId="10"/>
  </si>
  <si>
    <t xml:space="preserve">（1） </t>
    <phoneticPr fontId="10"/>
  </si>
  <si>
    <t xml:space="preserve">  【ｲ．敷地面積】</t>
    <phoneticPr fontId="10"/>
  </si>
  <si>
    <t>ｍ</t>
    <phoneticPr fontId="10"/>
  </si>
  <si>
    <t xml:space="preserve">  【ﾛ．敷地と接している部分の長さ】</t>
    <phoneticPr fontId="10"/>
  </si>
  <si>
    <t>(</t>
    <phoneticPr fontId="10"/>
  </si>
  <si>
    <t>【4．防火地域】</t>
    <phoneticPr fontId="10"/>
  </si>
  <si>
    <t>準都市計画区域内</t>
    <phoneticPr fontId="10"/>
  </si>
  <si>
    <t>区域区分非設定 ）</t>
    <rPh sb="4" eb="5">
      <t>ヒ</t>
    </rPh>
    <rPh sb="5" eb="7">
      <t>セッテイ</t>
    </rPh>
    <phoneticPr fontId="10"/>
  </si>
  <si>
    <t xml:space="preserve">都市計画区域内 </t>
    <phoneticPr fontId="10"/>
  </si>
  <si>
    <t>建築計画概要書(第二面）</t>
    <rPh sb="0" eb="7">
      <t>ケンチクケイカクガイヨウショ</t>
    </rPh>
    <rPh sb="9" eb="10">
      <t>ニ</t>
    </rPh>
    <phoneticPr fontId="10"/>
  </si>
  <si>
    <t>無</t>
    <rPh sb="0" eb="1">
      <t>ム</t>
    </rPh>
    <phoneticPr fontId="10"/>
  </si>
  <si>
    <t>有</t>
    <rPh sb="0" eb="1">
      <t>ユウ</t>
    </rPh>
    <phoneticPr fontId="10"/>
  </si>
  <si>
    <t>【19．建築基準法第１２条第３項の規定による検査を要する防火設備の有無】</t>
    <rPh sb="4" eb="6">
      <t>ケンチク</t>
    </rPh>
    <rPh sb="6" eb="9">
      <t>キジュンホウ</t>
    </rPh>
    <rPh sb="9" eb="10">
      <t>ダイ</t>
    </rPh>
    <rPh sb="12" eb="13">
      <t>ジョウ</t>
    </rPh>
    <rPh sb="13" eb="14">
      <t>ダイ</t>
    </rPh>
    <rPh sb="15" eb="16">
      <t>コウ</t>
    </rPh>
    <rPh sb="17" eb="19">
      <t>キテイ</t>
    </rPh>
    <rPh sb="22" eb="24">
      <t>ケンサ</t>
    </rPh>
    <rPh sb="25" eb="26">
      <t>ヨウ</t>
    </rPh>
    <rPh sb="28" eb="30">
      <t>ボウカ</t>
    </rPh>
    <rPh sb="30" eb="32">
      <t>セツビ</t>
    </rPh>
    <rPh sb="33" eb="35">
      <t>ウム</t>
    </rPh>
    <phoneticPr fontId="10"/>
  </si>
  <si>
    <t>否</t>
    <rPh sb="0" eb="1">
      <t>ヒ</t>
    </rPh>
    <phoneticPr fontId="10"/>
  </si>
  <si>
    <t>要</t>
    <rPh sb="0" eb="1">
      <t>ヨウ</t>
    </rPh>
    <phoneticPr fontId="10"/>
  </si>
  <si>
    <t>【18．建築基準法第１２条第１項の規定による調査の要否】</t>
    <rPh sb="4" eb="6">
      <t>ケンチク</t>
    </rPh>
    <rPh sb="6" eb="9">
      <t>キジュンホウ</t>
    </rPh>
    <rPh sb="9" eb="10">
      <t>ダイ</t>
    </rPh>
    <rPh sb="12" eb="13">
      <t>ジョウ</t>
    </rPh>
    <rPh sb="13" eb="14">
      <t>ダイ</t>
    </rPh>
    <rPh sb="15" eb="16">
      <t>コウ</t>
    </rPh>
    <rPh sb="17" eb="19">
      <t>キテイ</t>
    </rPh>
    <rPh sb="22" eb="24">
      <t>チョウサ</t>
    </rPh>
    <rPh sb="25" eb="27">
      <t>ヨウヒ</t>
    </rPh>
    <phoneticPr fontId="10"/>
  </si>
  <si>
    <t>【1．建築主7】</t>
    <phoneticPr fontId="10"/>
  </si>
  <si>
    <t>【1．建築主6】</t>
    <phoneticPr fontId="10"/>
  </si>
  <si>
    <t>【1．建築主5】</t>
    <phoneticPr fontId="10"/>
  </si>
  <si>
    <t>【1．建築主4】</t>
    <phoneticPr fontId="10"/>
  </si>
  <si>
    <t>【1．建築主3】</t>
    <phoneticPr fontId="10"/>
  </si>
  <si>
    <t>【1．建築主2】</t>
    <phoneticPr fontId="10"/>
  </si>
  <si>
    <t>（第一面）</t>
  </si>
  <si>
    <t>建築主</t>
  </si>
  <si>
    <t>号</t>
    <rPh sb="0" eb="1">
      <t>ゴウ</t>
    </rPh>
    <phoneticPr fontId="28"/>
  </si>
  <si>
    <t>(2)都道府県</t>
    <rPh sb="3" eb="7">
      <t>トドウフケン</t>
    </rPh>
    <phoneticPr fontId="10"/>
  </si>
  <si>
    <t>(4)会社</t>
    <rPh sb="3" eb="5">
      <t>カイシャ</t>
    </rPh>
    <phoneticPr fontId="10"/>
  </si>
  <si>
    <t>(5)会社でない団体</t>
    <rPh sb="3" eb="5">
      <t>カイシャ</t>
    </rPh>
    <rPh sb="8" eb="10">
      <t>ダンタイ</t>
    </rPh>
    <phoneticPr fontId="10"/>
  </si>
  <si>
    <t>(6)個人</t>
    <rPh sb="3" eb="5">
      <t>コジン</t>
    </rPh>
    <phoneticPr fontId="10"/>
  </si>
  <si>
    <t>(1)新築</t>
    <rPh sb="3" eb="5">
      <t>シンチク</t>
    </rPh>
    <phoneticPr fontId="10"/>
  </si>
  <si>
    <t>(2)増築</t>
    <rPh sb="3" eb="5">
      <t>ゾウチク</t>
    </rPh>
    <phoneticPr fontId="10"/>
  </si>
  <si>
    <t>(3)改築</t>
    <rPh sb="3" eb="5">
      <t>カイチク</t>
    </rPh>
    <phoneticPr fontId="10"/>
  </si>
  <si>
    <t>(4)移転</t>
    <rPh sb="3" eb="5">
      <t>イテン</t>
    </rPh>
    <phoneticPr fontId="10"/>
  </si>
  <si>
    <t>）</t>
    <phoneticPr fontId="28"/>
  </si>
  <si>
    <t>その他</t>
    <rPh sb="2" eb="3">
      <t>タ</t>
    </rPh>
    <phoneticPr fontId="28"/>
  </si>
  <si>
    <t>戸</t>
    <rPh sb="0" eb="1">
      <t>コ</t>
    </rPh>
    <phoneticPr fontId="10"/>
  </si>
  <si>
    <t>受付者</t>
    <rPh sb="0" eb="2">
      <t>ウケツケ</t>
    </rPh>
    <rPh sb="2" eb="3">
      <t>シャ</t>
    </rPh>
    <phoneticPr fontId="28"/>
  </si>
  <si>
    <t>確認申請受付票（計画変更を含む）</t>
    <rPh sb="0" eb="2">
      <t>カクニン</t>
    </rPh>
    <rPh sb="2" eb="4">
      <t>シンセイ</t>
    </rPh>
    <rPh sb="4" eb="6">
      <t>ウケツケ</t>
    </rPh>
    <rPh sb="6" eb="7">
      <t>ヒョウ</t>
    </rPh>
    <rPh sb="8" eb="10">
      <t>ケイカク</t>
    </rPh>
    <rPh sb="10" eb="12">
      <t>ヘンコウ</t>
    </rPh>
    <rPh sb="13" eb="14">
      <t>フク</t>
    </rPh>
    <phoneticPr fontId="28"/>
  </si>
  <si>
    <t>有</t>
    <rPh sb="0" eb="1">
      <t>アリ</t>
    </rPh>
    <phoneticPr fontId="28"/>
  </si>
  <si>
    <t>無</t>
    <rPh sb="0" eb="1">
      <t>ナシ</t>
    </rPh>
    <phoneticPr fontId="28"/>
  </si>
  <si>
    <t>　　　　　株式会社　総研　</t>
    <rPh sb="5" eb="7">
      <t>カブシキ</t>
    </rPh>
    <rPh sb="7" eb="9">
      <t>カイシャ</t>
    </rPh>
    <rPh sb="10" eb="12">
      <t>ソウケン</t>
    </rPh>
    <phoneticPr fontId="28"/>
  </si>
  <si>
    <t>総研記入</t>
    <rPh sb="0" eb="2">
      <t>ソウケン</t>
    </rPh>
    <rPh sb="2" eb="4">
      <t>キニュウ</t>
    </rPh>
    <phoneticPr fontId="28"/>
  </si>
  <si>
    <t>受付番号</t>
    <rPh sb="0" eb="2">
      <t>ウケツケ</t>
    </rPh>
    <rPh sb="2" eb="4">
      <t>バンゴウ</t>
    </rPh>
    <phoneticPr fontId="28"/>
  </si>
  <si>
    <t>第SKA　　　　－　　　－　　　　　　　号</t>
    <rPh sb="0" eb="1">
      <t>ダイ</t>
    </rPh>
    <rPh sb="20" eb="21">
      <t>ゴウ</t>
    </rPh>
    <phoneticPr fontId="28"/>
  </si>
  <si>
    <t>仮受日</t>
    <rPh sb="0" eb="2">
      <t>カリウケ</t>
    </rPh>
    <rPh sb="2" eb="3">
      <t>ヒ</t>
    </rPh>
    <phoneticPr fontId="28"/>
  </si>
  <si>
    <t>担当者</t>
    <rPh sb="0" eb="3">
      <t>タントウシャ</t>
    </rPh>
    <phoneticPr fontId="28"/>
  </si>
  <si>
    <t>建築主名</t>
    <rPh sb="0" eb="2">
      <t>ケンチク</t>
    </rPh>
    <rPh sb="2" eb="3">
      <t>ヌシ</t>
    </rPh>
    <rPh sb="3" eb="4">
      <t>ナ</t>
    </rPh>
    <phoneticPr fontId="28"/>
  </si>
  <si>
    <t>物件名</t>
    <rPh sb="0" eb="2">
      <t>ブッケン</t>
    </rPh>
    <rPh sb="2" eb="3">
      <t>メイ</t>
    </rPh>
    <phoneticPr fontId="28"/>
  </si>
  <si>
    <t>代理者</t>
    <rPh sb="0" eb="2">
      <t>ダイリ</t>
    </rPh>
    <rPh sb="2" eb="3">
      <t>シャ</t>
    </rPh>
    <phoneticPr fontId="28"/>
  </si>
  <si>
    <t>会社名</t>
    <rPh sb="0" eb="3">
      <t>カイシャメイ</t>
    </rPh>
    <phoneticPr fontId="28"/>
  </si>
  <si>
    <t>TEL</t>
    <phoneticPr fontId="28"/>
  </si>
  <si>
    <t>FAX</t>
    <phoneticPr fontId="28"/>
  </si>
  <si>
    <t>備　　　　　考</t>
    <rPh sb="0" eb="1">
      <t>ビ</t>
    </rPh>
    <rPh sb="6" eb="7">
      <t>コウ</t>
    </rPh>
    <phoneticPr fontId="28"/>
  </si>
  <si>
    <t>物件内容</t>
    <rPh sb="0" eb="2">
      <t>ブッケン</t>
    </rPh>
    <rPh sb="2" eb="4">
      <t>ナイヨウ</t>
    </rPh>
    <phoneticPr fontId="28"/>
  </si>
  <si>
    <t>建築地</t>
    <rPh sb="0" eb="2">
      <t>ケンチク</t>
    </rPh>
    <rPh sb="2" eb="3">
      <t>チ</t>
    </rPh>
    <phoneticPr fontId="28"/>
  </si>
  <si>
    <t>主要用途</t>
    <rPh sb="0" eb="2">
      <t>シュヨウ</t>
    </rPh>
    <rPh sb="2" eb="4">
      <t>ヨウト</t>
    </rPh>
    <phoneticPr fontId="28"/>
  </si>
  <si>
    <t>消防同意</t>
    <rPh sb="0" eb="2">
      <t>ショウボウ</t>
    </rPh>
    <rPh sb="2" eb="4">
      <t>ドウイ</t>
    </rPh>
    <phoneticPr fontId="28"/>
  </si>
  <si>
    <t>構造</t>
    <rPh sb="0" eb="2">
      <t>コウゾウ</t>
    </rPh>
    <phoneticPr fontId="28"/>
  </si>
  <si>
    <t>階数</t>
    <rPh sb="0" eb="2">
      <t>カイスウ</t>
    </rPh>
    <phoneticPr fontId="28"/>
  </si>
  <si>
    <t>工事種別</t>
    <rPh sb="0" eb="2">
      <t>コウジ</t>
    </rPh>
    <rPh sb="2" eb="4">
      <t>シュベツ</t>
    </rPh>
    <phoneticPr fontId="28"/>
  </si>
  <si>
    <t>延床面積</t>
    <rPh sb="0" eb="1">
      <t>ノ</t>
    </rPh>
    <rPh sb="1" eb="2">
      <t>ユカ</t>
    </rPh>
    <rPh sb="2" eb="4">
      <t>メンセキ</t>
    </rPh>
    <phoneticPr fontId="28"/>
  </si>
  <si>
    <t>申請部分
延床面積</t>
    <rPh sb="0" eb="2">
      <t>シンセイ</t>
    </rPh>
    <rPh sb="2" eb="4">
      <t>ブブン</t>
    </rPh>
    <rPh sb="5" eb="6">
      <t>ノ</t>
    </rPh>
    <rPh sb="6" eb="7">
      <t>ユカ</t>
    </rPh>
    <rPh sb="7" eb="9">
      <t>メンセキ</t>
    </rPh>
    <phoneticPr fontId="28"/>
  </si>
  <si>
    <t>構造計算書</t>
    <rPh sb="0" eb="2">
      <t>コウゾウ</t>
    </rPh>
    <rPh sb="2" eb="5">
      <t>ケイサンショ</t>
    </rPh>
    <phoneticPr fontId="28"/>
  </si>
  <si>
    <t>天空率</t>
    <rPh sb="0" eb="2">
      <t>テンクウ</t>
    </rPh>
    <rPh sb="2" eb="3">
      <t>リツ</t>
    </rPh>
    <phoneticPr fontId="28"/>
  </si>
  <si>
    <t>ホームＥＶ</t>
    <phoneticPr fontId="28"/>
  </si>
  <si>
    <t>浄化槽</t>
    <rPh sb="0" eb="3">
      <t>ジョウカソウ</t>
    </rPh>
    <phoneticPr fontId="28"/>
  </si>
  <si>
    <t>事前許可等</t>
    <rPh sb="0" eb="2">
      <t>ジゼン</t>
    </rPh>
    <rPh sb="2" eb="4">
      <t>キョカ</t>
    </rPh>
    <rPh sb="4" eb="5">
      <t>ナド</t>
    </rPh>
    <phoneticPr fontId="28"/>
  </si>
  <si>
    <t>手数料</t>
    <rPh sb="0" eb="3">
      <t>テスウリョウ</t>
    </rPh>
    <phoneticPr fontId="28"/>
  </si>
  <si>
    <t>入金確認</t>
    <rPh sb="0" eb="2">
      <t>ニュウキン</t>
    </rPh>
    <rPh sb="2" eb="4">
      <t>カクニン</t>
    </rPh>
    <phoneticPr fontId="28"/>
  </si>
  <si>
    <t>／</t>
    <phoneticPr fontId="28"/>
  </si>
  <si>
    <t>請求書
宛先</t>
    <rPh sb="0" eb="3">
      <t>セイキュウショ</t>
    </rPh>
    <rPh sb="4" eb="6">
      <t>アテサキ</t>
    </rPh>
    <phoneticPr fontId="28"/>
  </si>
  <si>
    <t>確認済証の受領</t>
    <rPh sb="0" eb="2">
      <t>カクニン</t>
    </rPh>
    <rPh sb="2" eb="4">
      <t>スミショウ</t>
    </rPh>
    <rPh sb="5" eb="7">
      <t>ジュリョウ</t>
    </rPh>
    <phoneticPr fontId="28"/>
  </si>
  <si>
    <t>請求書　　送付先</t>
    <rPh sb="0" eb="3">
      <t>セイキュウショ</t>
    </rPh>
    <rPh sb="5" eb="7">
      <t>ソウフ</t>
    </rPh>
    <rPh sb="7" eb="8">
      <t>サキ</t>
    </rPh>
    <phoneticPr fontId="28"/>
  </si>
  <si>
    <t>備考
（その他・
特記事項）</t>
    <rPh sb="0" eb="2">
      <t>ビコウ</t>
    </rPh>
    <rPh sb="6" eb="7">
      <t>タ</t>
    </rPh>
    <rPh sb="9" eb="11">
      <t>トッキ</t>
    </rPh>
    <rPh sb="11" eb="13">
      <t>ジコウ</t>
    </rPh>
    <phoneticPr fontId="28"/>
  </si>
  <si>
    <t>現　地　調　査　票</t>
    <rPh sb="0" eb="1">
      <t>ゲン</t>
    </rPh>
    <rPh sb="2" eb="3">
      <t>チ</t>
    </rPh>
    <rPh sb="4" eb="5">
      <t>チョウ</t>
    </rPh>
    <rPh sb="6" eb="7">
      <t>サ</t>
    </rPh>
    <rPh sb="8" eb="9">
      <t>ヒョウ</t>
    </rPh>
    <phoneticPr fontId="28"/>
  </si>
  <si>
    <t>建築主名</t>
    <rPh sb="0" eb="2">
      <t>ケンチク</t>
    </rPh>
    <rPh sb="2" eb="3">
      <t>ヌシ</t>
    </rPh>
    <rPh sb="3" eb="4">
      <t>メイ</t>
    </rPh>
    <phoneticPr fontId="28"/>
  </si>
  <si>
    <t>物件名称</t>
    <rPh sb="0" eb="2">
      <t>ブッケン</t>
    </rPh>
    <rPh sb="2" eb="4">
      <t>メイショウ</t>
    </rPh>
    <phoneticPr fontId="28"/>
  </si>
  <si>
    <t>　一戸建ての住宅</t>
    <rPh sb="1" eb="3">
      <t>イッコ</t>
    </rPh>
    <rPh sb="3" eb="4">
      <t>ダ</t>
    </rPh>
    <rPh sb="6" eb="8">
      <t>ジュウタク</t>
    </rPh>
    <phoneticPr fontId="28"/>
  </si>
  <si>
    <t>　その他</t>
    <rPh sb="3" eb="4">
      <t>タ</t>
    </rPh>
    <phoneticPr fontId="28"/>
  </si>
  <si>
    <t>（</t>
    <phoneticPr fontId="28"/>
  </si>
  <si>
    <t>)</t>
    <phoneticPr fontId="28"/>
  </si>
  <si>
    <t>地名地番</t>
    <rPh sb="0" eb="2">
      <t>チメイ</t>
    </rPh>
    <rPh sb="2" eb="4">
      <t>チバン</t>
    </rPh>
    <phoneticPr fontId="28"/>
  </si>
  <si>
    <t>設計者名</t>
    <rPh sb="0" eb="3">
      <t>セッケイシャ</t>
    </rPh>
    <rPh sb="3" eb="4">
      <t>メイ</t>
    </rPh>
    <phoneticPr fontId="28"/>
  </si>
  <si>
    <t>調査日：</t>
    <rPh sb="0" eb="3">
      <t>チョウサビ</t>
    </rPh>
    <phoneticPr fontId="28"/>
  </si>
  <si>
    <t>　　年　　　　月　　　　日</t>
    <rPh sb="2" eb="3">
      <t>ネン</t>
    </rPh>
    <rPh sb="7" eb="8">
      <t>ツキ</t>
    </rPh>
    <rPh sb="12" eb="13">
      <t>ヒ</t>
    </rPh>
    <phoneticPr fontId="28"/>
  </si>
  <si>
    <t>項　　　目</t>
    <rPh sb="0" eb="1">
      <t>コウ</t>
    </rPh>
    <rPh sb="4" eb="5">
      <t>メ</t>
    </rPh>
    <phoneticPr fontId="28"/>
  </si>
  <si>
    <t>調　査　項　目</t>
    <rPh sb="0" eb="1">
      <t>チョウ</t>
    </rPh>
    <rPh sb="2" eb="3">
      <t>サ</t>
    </rPh>
    <rPh sb="4" eb="5">
      <t>コウ</t>
    </rPh>
    <rPh sb="6" eb="7">
      <t>メ</t>
    </rPh>
    <phoneticPr fontId="28"/>
  </si>
  <si>
    <t>総研チェック</t>
    <rPh sb="0" eb="2">
      <t>ソウケン</t>
    </rPh>
    <phoneticPr fontId="28"/>
  </si>
  <si>
    <t>道路種別</t>
    <rPh sb="0" eb="2">
      <t>ドウロ</t>
    </rPh>
    <rPh sb="2" eb="4">
      <t>シュベツ</t>
    </rPh>
    <phoneticPr fontId="28"/>
  </si>
  <si>
    <t>）号</t>
    <rPh sb="1" eb="2">
      <t>ゴウ</t>
    </rPh>
    <phoneticPr fontId="28"/>
  </si>
  <si>
    <t>（幅員</t>
    <rPh sb="1" eb="3">
      <t>フクイン</t>
    </rPh>
    <phoneticPr fontId="28"/>
  </si>
  <si>
    <t>ｍ）</t>
    <phoneticPr fontId="28"/>
  </si>
  <si>
    <t xml:space="preserve"> ・　　  （幅員</t>
    <rPh sb="7" eb="9">
      <t>フクイン</t>
    </rPh>
    <phoneticPr fontId="28"/>
  </si>
  <si>
    <t>法42条1項4号</t>
    <rPh sb="0" eb="1">
      <t>ホウ</t>
    </rPh>
    <rPh sb="3" eb="4">
      <t>ジョウ</t>
    </rPh>
    <rPh sb="5" eb="6">
      <t>コウ</t>
    </rPh>
    <rPh sb="7" eb="8">
      <t>ゴウ</t>
    </rPh>
    <phoneticPr fontId="28"/>
  </si>
  <si>
    <t>※道路位置指定申請図の写し添付</t>
    <rPh sb="1" eb="3">
      <t>ドウロ</t>
    </rPh>
    <rPh sb="3" eb="5">
      <t>イチ</t>
    </rPh>
    <rPh sb="5" eb="7">
      <t>シテイ</t>
    </rPh>
    <rPh sb="7" eb="9">
      <t>シンセイ</t>
    </rPh>
    <rPh sb="9" eb="10">
      <t>ズ</t>
    </rPh>
    <phoneticPr fontId="28"/>
  </si>
  <si>
    <t>法42条2項</t>
    <rPh sb="0" eb="1">
      <t>ホウ</t>
    </rPh>
    <rPh sb="3" eb="4">
      <t>ジョウ</t>
    </rPh>
    <rPh sb="5" eb="6">
      <t>コウ</t>
    </rPh>
    <phoneticPr fontId="28"/>
  </si>
  <si>
    <t>（現況幅員</t>
    <rPh sb="1" eb="3">
      <t>ゲンキョウ</t>
    </rPh>
    <rPh sb="3" eb="5">
      <t>フクイン</t>
    </rPh>
    <phoneticPr fontId="28"/>
  </si>
  <si>
    <t>（狭あい道路事前協議</t>
    <rPh sb="1" eb="2">
      <t>キョウ</t>
    </rPh>
    <rPh sb="4" eb="6">
      <t>ドウロ</t>
    </rPh>
    <rPh sb="6" eb="8">
      <t>ジゼン</t>
    </rPh>
    <rPh sb="8" eb="10">
      <t>キョウギ</t>
    </rPh>
    <phoneticPr fontId="28"/>
  </si>
  <si>
    <t>１号認定　）　・　（</t>
    <rPh sb="1" eb="2">
      <t>ゴウ</t>
    </rPh>
    <rPh sb="2" eb="4">
      <t>ニンテイ</t>
    </rPh>
    <phoneticPr fontId="28"/>
  </si>
  <si>
    <t>　２号許可　）　</t>
    <rPh sb="2" eb="3">
      <t>ゴウ</t>
    </rPh>
    <rPh sb="3" eb="5">
      <t>キョカ</t>
    </rPh>
    <phoneticPr fontId="28"/>
  </si>
  <si>
    <t>　※許可書・認定書の写し添付</t>
    <rPh sb="2" eb="4">
      <t>キョカ</t>
    </rPh>
    <rPh sb="4" eb="5">
      <t>ショ</t>
    </rPh>
    <rPh sb="6" eb="8">
      <t>ニンテイ</t>
    </rPh>
    <phoneticPr fontId="28"/>
  </si>
  <si>
    <t>(許認可番号 ：</t>
    <rPh sb="1" eb="4">
      <t>キョニンカ</t>
    </rPh>
    <rPh sb="4" eb="6">
      <t>バンゴウ</t>
    </rPh>
    <phoneticPr fontId="28"/>
  </si>
  <si>
    <t>都市計画区域</t>
    <rPh sb="0" eb="2">
      <t>トシ</t>
    </rPh>
    <rPh sb="2" eb="4">
      <t>ケイカク</t>
    </rPh>
    <rPh sb="4" eb="6">
      <t>クイキ</t>
    </rPh>
    <phoneticPr fontId="28"/>
  </si>
  <si>
    <t>市街化区域</t>
    <rPh sb="0" eb="3">
      <t>シガイカ</t>
    </rPh>
    <rPh sb="3" eb="5">
      <t>クイキ</t>
    </rPh>
    <phoneticPr fontId="28"/>
  </si>
  <si>
    <t>市街化調整区域</t>
    <rPh sb="0" eb="3">
      <t>シガイカ</t>
    </rPh>
    <rPh sb="3" eb="5">
      <t>チョウセイ</t>
    </rPh>
    <rPh sb="5" eb="7">
      <t>クイキ</t>
    </rPh>
    <phoneticPr fontId="28"/>
  </si>
  <si>
    <t>非設定   )</t>
    <rPh sb="0" eb="1">
      <t>ヒ</t>
    </rPh>
    <rPh sb="1" eb="3">
      <t>セッテイ</t>
    </rPh>
    <phoneticPr fontId="28"/>
  </si>
  <si>
    <t>準都市計画区域内</t>
    <rPh sb="0" eb="1">
      <t>ジュン</t>
    </rPh>
    <rPh sb="1" eb="3">
      <t>トシ</t>
    </rPh>
    <rPh sb="3" eb="5">
      <t>ケイカク</t>
    </rPh>
    <rPh sb="5" eb="8">
      <t>クイキナイ</t>
    </rPh>
    <phoneticPr fontId="28"/>
  </si>
  <si>
    <t>区域外</t>
    <rPh sb="0" eb="2">
      <t>クイキ</t>
    </rPh>
    <rPh sb="2" eb="3">
      <t>ガイ</t>
    </rPh>
    <phoneticPr fontId="28"/>
  </si>
  <si>
    <t>建築基準法第（　　　　　　　　　　　）条許可・認定</t>
    <rPh sb="0" eb="2">
      <t>ケンチク</t>
    </rPh>
    <rPh sb="2" eb="5">
      <t>キジュンホウ</t>
    </rPh>
    <rPh sb="5" eb="6">
      <t>ダイ</t>
    </rPh>
    <rPh sb="19" eb="20">
      <t>ジョウ</t>
    </rPh>
    <rPh sb="20" eb="22">
      <t>キョカ</t>
    </rPh>
    <rPh sb="23" eb="25">
      <t>ニンテイ</t>
    </rPh>
    <phoneticPr fontId="28"/>
  </si>
  <si>
    <t>※許可書・認定書の写し添付</t>
    <rPh sb="1" eb="4">
      <t>キョカショ</t>
    </rPh>
    <rPh sb="3" eb="4">
      <t>ショ</t>
    </rPh>
    <rPh sb="5" eb="7">
      <t>ニンテイ</t>
    </rPh>
    <rPh sb="7" eb="8">
      <t>ショ</t>
    </rPh>
    <rPh sb="9" eb="10">
      <t>ウツ</t>
    </rPh>
    <rPh sb="11" eb="13">
      <t>テンプ</t>
    </rPh>
    <phoneticPr fontId="28"/>
  </si>
  <si>
    <t>※許可書表紙・検査済証の写し添付</t>
    <rPh sb="1" eb="4">
      <t>キョカショ</t>
    </rPh>
    <rPh sb="4" eb="6">
      <t>ヒョウシ</t>
    </rPh>
    <rPh sb="7" eb="9">
      <t>ケンサ</t>
    </rPh>
    <rPh sb="9" eb="10">
      <t>スミ</t>
    </rPh>
    <rPh sb="10" eb="11">
      <t>ショウ</t>
    </rPh>
    <rPh sb="12" eb="13">
      <t>ウツ</t>
    </rPh>
    <rPh sb="14" eb="16">
      <t>テンプ</t>
    </rPh>
    <phoneticPr fontId="28"/>
  </si>
  <si>
    <t>※許可書表紙の写し添付</t>
    <rPh sb="1" eb="4">
      <t>キョカショ</t>
    </rPh>
    <rPh sb="4" eb="6">
      <t>ヒョウシ</t>
    </rPh>
    <rPh sb="7" eb="8">
      <t>ウツ</t>
    </rPh>
    <rPh sb="9" eb="11">
      <t>テンプ</t>
    </rPh>
    <phoneticPr fontId="28"/>
  </si>
  <si>
    <t>都市計画法第53条許可</t>
    <rPh sb="0" eb="2">
      <t>トシ</t>
    </rPh>
    <rPh sb="2" eb="4">
      <t>ケイカク</t>
    </rPh>
    <rPh sb="5" eb="6">
      <t>ダイ</t>
    </rPh>
    <rPh sb="8" eb="9">
      <t>ジョウ</t>
    </rPh>
    <rPh sb="9" eb="11">
      <t>キョカ</t>
    </rPh>
    <phoneticPr fontId="28"/>
  </si>
  <si>
    <t>用途地域</t>
    <rPh sb="0" eb="2">
      <t>ヨウト</t>
    </rPh>
    <rPh sb="2" eb="4">
      <t>チイキ</t>
    </rPh>
    <phoneticPr fontId="28"/>
  </si>
  <si>
    <t>第1種低層住居専用</t>
    <rPh sb="0" eb="1">
      <t>ダイ</t>
    </rPh>
    <rPh sb="2" eb="3">
      <t>シュ</t>
    </rPh>
    <rPh sb="3" eb="5">
      <t>テイソウ</t>
    </rPh>
    <rPh sb="5" eb="7">
      <t>ジュウキョ</t>
    </rPh>
    <rPh sb="7" eb="9">
      <t>センヨウ</t>
    </rPh>
    <phoneticPr fontId="28"/>
  </si>
  <si>
    <t>第2種低層住居専用</t>
    <rPh sb="0" eb="1">
      <t>ダイ</t>
    </rPh>
    <rPh sb="2" eb="3">
      <t>シュ</t>
    </rPh>
    <rPh sb="3" eb="5">
      <t>テイソウ</t>
    </rPh>
    <rPh sb="5" eb="7">
      <t>ジュウキョ</t>
    </rPh>
    <rPh sb="7" eb="9">
      <t>センヨウ</t>
    </rPh>
    <phoneticPr fontId="28"/>
  </si>
  <si>
    <t>第1種中高層住居専用</t>
    <rPh sb="0" eb="1">
      <t>ダイ</t>
    </rPh>
    <rPh sb="2" eb="3">
      <t>シュ</t>
    </rPh>
    <rPh sb="3" eb="6">
      <t>チュウコウソウ</t>
    </rPh>
    <rPh sb="6" eb="8">
      <t>ジュウキョ</t>
    </rPh>
    <rPh sb="8" eb="10">
      <t>センヨウ</t>
    </rPh>
    <phoneticPr fontId="28"/>
  </si>
  <si>
    <t>第2種中高層住居専用</t>
    <rPh sb="0" eb="1">
      <t>ダイ</t>
    </rPh>
    <rPh sb="2" eb="3">
      <t>シュ</t>
    </rPh>
    <rPh sb="3" eb="6">
      <t>チュウコウソウ</t>
    </rPh>
    <rPh sb="6" eb="8">
      <t>ジュウキョ</t>
    </rPh>
    <rPh sb="8" eb="10">
      <t>センヨウ</t>
    </rPh>
    <phoneticPr fontId="28"/>
  </si>
  <si>
    <t>第1種住居</t>
    <rPh sb="0" eb="1">
      <t>ダイ</t>
    </rPh>
    <rPh sb="2" eb="3">
      <t>シュ</t>
    </rPh>
    <rPh sb="3" eb="5">
      <t>ジュウキョ</t>
    </rPh>
    <phoneticPr fontId="28"/>
  </si>
  <si>
    <t>第2種住居</t>
    <rPh sb="0" eb="1">
      <t>ダイ</t>
    </rPh>
    <rPh sb="2" eb="3">
      <t>シュ</t>
    </rPh>
    <rPh sb="3" eb="5">
      <t>ジュウキョ</t>
    </rPh>
    <phoneticPr fontId="28"/>
  </si>
  <si>
    <t>準住居</t>
    <rPh sb="1" eb="3">
      <t>ジュウキョ</t>
    </rPh>
    <phoneticPr fontId="28"/>
  </si>
  <si>
    <t>田園住居</t>
    <rPh sb="0" eb="2">
      <t>デンエン</t>
    </rPh>
    <rPh sb="2" eb="4">
      <t>ジュウキョ</t>
    </rPh>
    <phoneticPr fontId="28"/>
  </si>
  <si>
    <t>近隣商業</t>
    <rPh sb="0" eb="2">
      <t>キンリン</t>
    </rPh>
    <rPh sb="2" eb="4">
      <t>ショウギョウ</t>
    </rPh>
    <phoneticPr fontId="28"/>
  </si>
  <si>
    <t>商業</t>
    <rPh sb="0" eb="2">
      <t>ショウギョウ</t>
    </rPh>
    <phoneticPr fontId="28"/>
  </si>
  <si>
    <t>準工業</t>
    <phoneticPr fontId="28"/>
  </si>
  <si>
    <t>工業</t>
    <rPh sb="0" eb="2">
      <t>コウギョウ</t>
    </rPh>
    <phoneticPr fontId="28"/>
  </si>
  <si>
    <t>工業専用</t>
    <rPh sb="0" eb="2">
      <t>コウギョウ</t>
    </rPh>
    <rPh sb="2" eb="4">
      <t>センヨウ</t>
    </rPh>
    <phoneticPr fontId="28"/>
  </si>
  <si>
    <t>指定のない地域</t>
    <rPh sb="0" eb="2">
      <t>シテイ</t>
    </rPh>
    <rPh sb="5" eb="7">
      <t>チイキ</t>
    </rPh>
    <phoneticPr fontId="28"/>
  </si>
  <si>
    <t>防火指定</t>
    <rPh sb="0" eb="2">
      <t>ボウカ</t>
    </rPh>
    <rPh sb="2" eb="4">
      <t>シテイ</t>
    </rPh>
    <phoneticPr fontId="28"/>
  </si>
  <si>
    <t>防火</t>
    <rPh sb="0" eb="2">
      <t>ボウカ</t>
    </rPh>
    <phoneticPr fontId="28"/>
  </si>
  <si>
    <t>準防火</t>
    <rPh sb="0" eb="1">
      <t>ジュン</t>
    </rPh>
    <rPh sb="1" eb="3">
      <t>ボウカ</t>
    </rPh>
    <phoneticPr fontId="28"/>
  </si>
  <si>
    <t>法22条</t>
    <rPh sb="0" eb="1">
      <t>ホウ</t>
    </rPh>
    <rPh sb="3" eb="4">
      <t>ジョウ</t>
    </rPh>
    <phoneticPr fontId="28"/>
  </si>
  <si>
    <t>指定なし</t>
    <rPh sb="0" eb="2">
      <t>シテイ</t>
    </rPh>
    <phoneticPr fontId="28"/>
  </si>
  <si>
    <t>指定容積率</t>
    <rPh sb="0" eb="2">
      <t>シテイ</t>
    </rPh>
    <rPh sb="2" eb="4">
      <t>ヨウセキ</t>
    </rPh>
    <rPh sb="4" eb="5">
      <t>リツ</t>
    </rPh>
    <phoneticPr fontId="28"/>
  </si>
  <si>
    <t>％）</t>
    <phoneticPr fontId="28"/>
  </si>
  <si>
    <t>指定建蔽率</t>
    <rPh sb="0" eb="2">
      <t>シテイ</t>
    </rPh>
    <rPh sb="2" eb="5">
      <t>ケンペイリツ</t>
    </rPh>
    <phoneticPr fontId="28"/>
  </si>
  <si>
    <t>条　例　等</t>
    <rPh sb="0" eb="1">
      <t>ジョウ</t>
    </rPh>
    <rPh sb="2" eb="3">
      <t>レイ</t>
    </rPh>
    <rPh sb="4" eb="5">
      <t>ナド</t>
    </rPh>
    <phoneticPr fontId="28"/>
  </si>
  <si>
    <t>がけ地</t>
    <rPh sb="2" eb="3">
      <t>チ</t>
    </rPh>
    <phoneticPr fontId="28"/>
  </si>
  <si>
    <t>　その他　　　（</t>
    <rPh sb="3" eb="4">
      <t>タ</t>
    </rPh>
    <phoneticPr fontId="28"/>
  </si>
  <si>
    <t>景観条例</t>
    <rPh sb="0" eb="2">
      <t>ケイカン</t>
    </rPh>
    <rPh sb="2" eb="4">
      <t>ジョウレイ</t>
    </rPh>
    <phoneticPr fontId="28"/>
  </si>
  <si>
    <t>土地区画整理</t>
    <rPh sb="0" eb="2">
      <t>トチ</t>
    </rPh>
    <rPh sb="2" eb="4">
      <t>クカク</t>
    </rPh>
    <rPh sb="4" eb="6">
      <t>セイリ</t>
    </rPh>
    <phoneticPr fontId="28"/>
  </si>
  <si>
    <t>有・名称　　　（　　　　　　　   　　　　　　　　　</t>
    <rPh sb="0" eb="1">
      <t>アリ</t>
    </rPh>
    <rPh sb="2" eb="4">
      <t>メイショウ</t>
    </rPh>
    <phoneticPr fontId="28"/>
  </si>
  <si>
    <t>地区計画</t>
    <rPh sb="0" eb="2">
      <t>チク</t>
    </rPh>
    <rPh sb="2" eb="4">
      <t>ケイカク</t>
    </rPh>
    <phoneticPr fontId="28"/>
  </si>
  <si>
    <t>※届出書表紙の写し添付</t>
  </si>
  <si>
    <t>建築協定</t>
    <rPh sb="0" eb="2">
      <t>ケンチク</t>
    </rPh>
    <rPh sb="2" eb="4">
      <t>キョウテイ</t>
    </rPh>
    <phoneticPr fontId="28"/>
  </si>
  <si>
    <r>
      <t>有（</t>
    </r>
    <r>
      <rPr>
        <sz val="8.5"/>
        <color theme="1"/>
        <rFont val="ＭＳ Ｐゴシック"/>
        <family val="3"/>
        <charset val="128"/>
        <scheme val="minor"/>
      </rPr>
      <t>提出年月日</t>
    </r>
    <rPh sb="0" eb="1">
      <t>アリ</t>
    </rPh>
    <rPh sb="2" eb="4">
      <t>テイシュツ</t>
    </rPh>
    <rPh sb="4" eb="5">
      <t>ネン</t>
    </rPh>
    <rPh sb="5" eb="6">
      <t>ツキ</t>
    </rPh>
    <rPh sb="6" eb="7">
      <t>ヒ</t>
    </rPh>
    <phoneticPr fontId="28"/>
  </si>
  <si>
    <t>風致地区</t>
    <rPh sb="0" eb="2">
      <t>フウチ</t>
    </rPh>
    <rPh sb="2" eb="4">
      <t>チク</t>
    </rPh>
    <phoneticPr fontId="28"/>
  </si>
  <si>
    <t>有　　　　　　　　　　　　　　　　　　　　　　　　　　　　</t>
    <rPh sb="0" eb="1">
      <t>アリ</t>
    </rPh>
    <phoneticPr fontId="28"/>
  </si>
  <si>
    <t>※許可表紙写し添付</t>
  </si>
  <si>
    <t>許可：</t>
    <rPh sb="0" eb="2">
      <t>キョカ</t>
    </rPh>
    <phoneticPr fontId="28"/>
  </si>
  <si>
    <t>中高層条例</t>
    <rPh sb="0" eb="3">
      <t>チュウコウソウ</t>
    </rPh>
    <rPh sb="3" eb="5">
      <t>ジョウレイ</t>
    </rPh>
    <phoneticPr fontId="28"/>
  </si>
  <si>
    <t>対象外</t>
    <rPh sb="0" eb="3">
      <t>タイショウガイ</t>
    </rPh>
    <phoneticPr fontId="28"/>
  </si>
  <si>
    <r>
      <t>対象（</t>
    </r>
    <r>
      <rPr>
        <sz val="8.5"/>
        <color theme="1"/>
        <rFont val="ＭＳ Ｐゴシック"/>
        <family val="3"/>
        <charset val="128"/>
        <scheme val="minor"/>
      </rPr>
      <t>最高高さ</t>
    </r>
    <rPh sb="0" eb="2">
      <t>タイショウ</t>
    </rPh>
    <rPh sb="3" eb="5">
      <t>サイコウ</t>
    </rPh>
    <rPh sb="5" eb="6">
      <t>タカ</t>
    </rPh>
    <phoneticPr fontId="28"/>
  </si>
  <si>
    <t>※標識設置届の写し添付</t>
    <rPh sb="9" eb="11">
      <t>テンプ</t>
    </rPh>
    <phoneticPr fontId="28"/>
  </si>
  <si>
    <t>日影規制</t>
    <rPh sb="0" eb="2">
      <t>ニチエイ</t>
    </rPh>
    <rPh sb="2" eb="4">
      <t>キセイ</t>
    </rPh>
    <phoneticPr fontId="28"/>
  </si>
  <si>
    <t>　有</t>
    <rPh sb="1" eb="2">
      <t>アリ</t>
    </rPh>
    <phoneticPr fontId="28"/>
  </si>
  <si>
    <r>
      <t>対象（</t>
    </r>
    <r>
      <rPr>
        <sz val="8.5"/>
        <color theme="1"/>
        <rFont val="ＭＳ Ｐゴシック"/>
        <family val="3"/>
        <charset val="128"/>
        <scheme val="minor"/>
      </rPr>
      <t>最高軒高</t>
    </r>
    <rPh sb="0" eb="2">
      <t>タイショウ</t>
    </rPh>
    <rPh sb="3" eb="5">
      <t>サイコウ</t>
    </rPh>
    <rPh sb="5" eb="6">
      <t>ノキ</t>
    </rPh>
    <rPh sb="6" eb="7">
      <t>タカ</t>
    </rPh>
    <phoneticPr fontId="28"/>
  </si>
  <si>
    <t>ｍ／</t>
    <phoneticPr fontId="28"/>
  </si>
  <si>
    <t>最高高さ</t>
    <rPh sb="0" eb="2">
      <t>サイコウ</t>
    </rPh>
    <rPh sb="2" eb="3">
      <t>タカ</t>
    </rPh>
    <phoneticPr fontId="28"/>
  </si>
  <si>
    <t>対象外</t>
    <rPh sb="0" eb="2">
      <t>タイショウ</t>
    </rPh>
    <rPh sb="2" eb="3">
      <t>ガイ</t>
    </rPh>
    <phoneticPr fontId="28"/>
  </si>
  <si>
    <t>浄　化　槽</t>
    <rPh sb="0" eb="1">
      <t>キヨシ</t>
    </rPh>
    <rPh sb="2" eb="3">
      <t>カ</t>
    </rPh>
    <rPh sb="4" eb="5">
      <t>ソウ</t>
    </rPh>
    <phoneticPr fontId="28"/>
  </si>
  <si>
    <t>既存</t>
    <rPh sb="0" eb="2">
      <t>キゾン</t>
    </rPh>
    <phoneticPr fontId="28"/>
  </si>
  <si>
    <t>農業集落排水</t>
    <rPh sb="0" eb="2">
      <t>ノウギョウ</t>
    </rPh>
    <rPh sb="2" eb="4">
      <t>シュウラク</t>
    </rPh>
    <rPh sb="4" eb="6">
      <t>ハイスイ</t>
    </rPh>
    <phoneticPr fontId="28"/>
  </si>
  <si>
    <t>ガス</t>
    <phoneticPr fontId="28"/>
  </si>
  <si>
    <t>都市ガス</t>
    <rPh sb="0" eb="2">
      <t>トシ</t>
    </rPh>
    <phoneticPr fontId="28"/>
  </si>
  <si>
    <t>LPG</t>
    <phoneticPr fontId="28"/>
  </si>
  <si>
    <t>既存ブロック塀等</t>
    <rPh sb="0" eb="2">
      <t>キゾン</t>
    </rPh>
    <rPh sb="6" eb="7">
      <t>ヘイ</t>
    </rPh>
    <rPh sb="7" eb="8">
      <t>トウ</t>
    </rPh>
    <phoneticPr fontId="28"/>
  </si>
  <si>
    <t>有　　（</t>
    <rPh sb="0" eb="1">
      <t>アリ</t>
    </rPh>
    <phoneticPr fontId="28"/>
  </si>
  <si>
    <t>点検表）</t>
    <rPh sb="0" eb="3">
      <t>テンケンヒョウ</t>
    </rPh>
    <phoneticPr fontId="28"/>
  </si>
  <si>
    <t>その他の事項
（行政との打合せ等）</t>
    <rPh sb="8" eb="10">
      <t>ギョウセイ</t>
    </rPh>
    <rPh sb="12" eb="14">
      <t>ウチアワ</t>
    </rPh>
    <rPh sb="15" eb="16">
      <t>ナド</t>
    </rPh>
    <phoneticPr fontId="28"/>
  </si>
  <si>
    <t>特定行政庁名</t>
    <rPh sb="0" eb="2">
      <t>トクテイ</t>
    </rPh>
    <rPh sb="2" eb="4">
      <t>ギョウセイ</t>
    </rPh>
    <rPh sb="4" eb="5">
      <t>チョウ</t>
    </rPh>
    <rPh sb="5" eb="6">
      <t>メイ</t>
    </rPh>
    <phoneticPr fontId="28"/>
  </si>
  <si>
    <t>部　　署　　名</t>
    <rPh sb="0" eb="1">
      <t>ブ</t>
    </rPh>
    <rPh sb="3" eb="4">
      <t>ショ</t>
    </rPh>
    <rPh sb="6" eb="7">
      <t>メイ</t>
    </rPh>
    <phoneticPr fontId="28"/>
  </si>
  <si>
    <t>担　当　者　名</t>
    <rPh sb="0" eb="1">
      <t>タダシ</t>
    </rPh>
    <rPh sb="2" eb="3">
      <t>トウ</t>
    </rPh>
    <rPh sb="4" eb="5">
      <t>シャ</t>
    </rPh>
    <rPh sb="6" eb="7">
      <t>メイ</t>
    </rPh>
    <phoneticPr fontId="28"/>
  </si>
  <si>
    <t>株式会社　総研</t>
  </si>
  <si>
    <t xml:space="preserve">             株式会社　総研　</t>
    <rPh sb="13" eb="15">
      <t>カブシキ</t>
    </rPh>
    <rPh sb="15" eb="17">
      <t>カイシャ</t>
    </rPh>
    <rPh sb="18" eb="20">
      <t>ソウケン</t>
    </rPh>
    <phoneticPr fontId="28"/>
  </si>
  <si>
    <t>関係企業等確認書</t>
    <rPh sb="0" eb="2">
      <t>カンケイ</t>
    </rPh>
    <rPh sb="2" eb="4">
      <t>キギョウ</t>
    </rPh>
    <rPh sb="4" eb="5">
      <t>ナド</t>
    </rPh>
    <rPh sb="5" eb="8">
      <t>カクニンショ</t>
    </rPh>
    <phoneticPr fontId="28"/>
  </si>
  <si>
    <t>当該建築計画に係る制限業種に係る業種を行う企業等は次の通りです。</t>
    <rPh sb="0" eb="2">
      <t>トウガイ</t>
    </rPh>
    <rPh sb="2" eb="4">
      <t>ケンチク</t>
    </rPh>
    <rPh sb="4" eb="6">
      <t>ケイカク</t>
    </rPh>
    <rPh sb="7" eb="8">
      <t>カカワ</t>
    </rPh>
    <rPh sb="9" eb="11">
      <t>セイゲン</t>
    </rPh>
    <rPh sb="11" eb="13">
      <t>ギョウシュ</t>
    </rPh>
    <rPh sb="14" eb="15">
      <t>カカワ</t>
    </rPh>
    <rPh sb="16" eb="18">
      <t>ギョウシュ</t>
    </rPh>
    <rPh sb="19" eb="20">
      <t>オコナ</t>
    </rPh>
    <rPh sb="21" eb="23">
      <t>キギョウ</t>
    </rPh>
    <rPh sb="23" eb="24">
      <t>ナド</t>
    </rPh>
    <rPh sb="25" eb="26">
      <t>ツギ</t>
    </rPh>
    <rPh sb="27" eb="28">
      <t>トオ</t>
    </rPh>
    <phoneticPr fontId="28"/>
  </si>
  <si>
    <t>株式会社　総　　研</t>
    <rPh sb="0" eb="2">
      <t>カブシキ</t>
    </rPh>
    <rPh sb="2" eb="4">
      <t>カイシャ</t>
    </rPh>
    <rPh sb="5" eb="6">
      <t>ソウ</t>
    </rPh>
    <rPh sb="8" eb="9">
      <t>ケン</t>
    </rPh>
    <phoneticPr fontId="28"/>
  </si>
  <si>
    <t>　　　　　　　代表取締役　小岩　圭一　様</t>
    <rPh sb="7" eb="9">
      <t>ダイヒョウ</t>
    </rPh>
    <rPh sb="9" eb="12">
      <t>トリシマリヤク</t>
    </rPh>
    <rPh sb="13" eb="18">
      <t>コ</t>
    </rPh>
    <rPh sb="19" eb="20">
      <t>サマ</t>
    </rPh>
    <phoneticPr fontId="28"/>
  </si>
  <si>
    <t>令和</t>
    <rPh sb="0" eb="2">
      <t>レイワ</t>
    </rPh>
    <phoneticPr fontId="28"/>
  </si>
  <si>
    <t>年</t>
    <rPh sb="0" eb="1">
      <t>ネン</t>
    </rPh>
    <phoneticPr fontId="28"/>
  </si>
  <si>
    <t>月</t>
    <rPh sb="0" eb="1">
      <t>ツキ</t>
    </rPh>
    <phoneticPr fontId="28"/>
  </si>
  <si>
    <t>日</t>
    <rPh sb="0" eb="1">
      <t>ヒ</t>
    </rPh>
    <phoneticPr fontId="28"/>
  </si>
  <si>
    <t>設　計　者　名</t>
    <rPh sb="0" eb="1">
      <t>セツ</t>
    </rPh>
    <rPh sb="2" eb="3">
      <t>ケイ</t>
    </rPh>
    <rPh sb="4" eb="5">
      <t>モノ</t>
    </rPh>
    <rPh sb="6" eb="7">
      <t>メイ</t>
    </rPh>
    <phoneticPr fontId="28"/>
  </si>
  <si>
    <t>建築主氏名:</t>
    <rPh sb="0" eb="2">
      <t>ケンチク</t>
    </rPh>
    <rPh sb="2" eb="3">
      <t>ヌシ</t>
    </rPh>
    <rPh sb="3" eb="5">
      <t>シメイ</t>
    </rPh>
    <phoneticPr fontId="28"/>
  </si>
  <si>
    <t>申請地　地名地番:</t>
    <rPh sb="0" eb="2">
      <t>シンセイ</t>
    </rPh>
    <rPh sb="2" eb="3">
      <t>チ</t>
    </rPh>
    <rPh sb="4" eb="6">
      <t>チメイ</t>
    </rPh>
    <rPh sb="6" eb="8">
      <t>チバン</t>
    </rPh>
    <phoneticPr fontId="28"/>
  </si>
  <si>
    <t>１．建築主、代理者、設計者、工事監理者、建築設備の設計及び工事監理に関し意見を聞いた者　　　　　　　　　（申請書に記載されている以外の協力業者等）※</t>
    <rPh sb="2" eb="4">
      <t>ケンチク</t>
    </rPh>
    <rPh sb="4" eb="5">
      <t>ヌシ</t>
    </rPh>
    <rPh sb="6" eb="8">
      <t>ダイリ</t>
    </rPh>
    <rPh sb="8" eb="9">
      <t>シャ</t>
    </rPh>
    <rPh sb="10" eb="13">
      <t>セッケイシャ</t>
    </rPh>
    <rPh sb="14" eb="16">
      <t>コウジ</t>
    </rPh>
    <rPh sb="16" eb="18">
      <t>カンリ</t>
    </rPh>
    <rPh sb="18" eb="19">
      <t>シャ</t>
    </rPh>
    <rPh sb="20" eb="22">
      <t>ケンチク</t>
    </rPh>
    <rPh sb="22" eb="24">
      <t>セツビ</t>
    </rPh>
    <rPh sb="25" eb="27">
      <t>セッケイ</t>
    </rPh>
    <rPh sb="27" eb="28">
      <t>オヨ</t>
    </rPh>
    <rPh sb="29" eb="31">
      <t>コウジ</t>
    </rPh>
    <rPh sb="31" eb="33">
      <t>カンリ</t>
    </rPh>
    <rPh sb="34" eb="35">
      <t>カン</t>
    </rPh>
    <rPh sb="36" eb="38">
      <t>イケン</t>
    </rPh>
    <rPh sb="39" eb="40">
      <t>キ</t>
    </rPh>
    <rPh sb="42" eb="43">
      <t>モノ</t>
    </rPh>
    <rPh sb="53" eb="56">
      <t>シンセイショ</t>
    </rPh>
    <rPh sb="57" eb="59">
      <t>キサイ</t>
    </rPh>
    <rPh sb="64" eb="66">
      <t>イガイ</t>
    </rPh>
    <rPh sb="67" eb="69">
      <t>キョウリョク</t>
    </rPh>
    <rPh sb="69" eb="71">
      <t>ギョウシャ</t>
    </rPh>
    <rPh sb="71" eb="72">
      <t>ナド</t>
    </rPh>
    <phoneticPr fontId="28"/>
  </si>
  <si>
    <t>2．工事施工者　（申請書に記載されている以外の協力業者等（下請等も含む）)※</t>
    <rPh sb="2" eb="4">
      <t>コウジ</t>
    </rPh>
    <rPh sb="4" eb="6">
      <t>セコウ</t>
    </rPh>
    <rPh sb="6" eb="7">
      <t>シャ</t>
    </rPh>
    <phoneticPr fontId="28"/>
  </si>
  <si>
    <t>※指定確認検査機関公正中立を図るため、機関の役員や確認検査員等（親族を含む）と密接な関係にある方が関与する建築計画について確認検査を実施することができません。関係がない場合は、『なし』とご記入下さい。</t>
    <rPh sb="1" eb="3">
      <t>シテイ</t>
    </rPh>
    <rPh sb="3" eb="5">
      <t>カクニン</t>
    </rPh>
    <rPh sb="5" eb="7">
      <t>ケンサ</t>
    </rPh>
    <rPh sb="7" eb="9">
      <t>キカン</t>
    </rPh>
    <rPh sb="9" eb="11">
      <t>コウセイ</t>
    </rPh>
    <rPh sb="11" eb="13">
      <t>チュウリツ</t>
    </rPh>
    <rPh sb="14" eb="15">
      <t>ハカ</t>
    </rPh>
    <rPh sb="19" eb="21">
      <t>キカン</t>
    </rPh>
    <rPh sb="22" eb="24">
      <t>ヤクイン</t>
    </rPh>
    <rPh sb="25" eb="27">
      <t>カクニン</t>
    </rPh>
    <rPh sb="27" eb="29">
      <t>ケンサ</t>
    </rPh>
    <rPh sb="29" eb="31">
      <t>インナド</t>
    </rPh>
    <rPh sb="32" eb="34">
      <t>シンゾク</t>
    </rPh>
    <rPh sb="35" eb="36">
      <t>フク</t>
    </rPh>
    <rPh sb="39" eb="41">
      <t>ミッセツ</t>
    </rPh>
    <rPh sb="42" eb="44">
      <t>カンケイ</t>
    </rPh>
    <rPh sb="47" eb="48">
      <t>カタ</t>
    </rPh>
    <rPh sb="49" eb="51">
      <t>カンヨ</t>
    </rPh>
    <rPh sb="53" eb="55">
      <t>ケンチク</t>
    </rPh>
    <rPh sb="55" eb="57">
      <t>ケイカク</t>
    </rPh>
    <rPh sb="61" eb="63">
      <t>カクニン</t>
    </rPh>
    <rPh sb="63" eb="65">
      <t>ケンサ</t>
    </rPh>
    <rPh sb="66" eb="68">
      <t>ジッシ</t>
    </rPh>
    <rPh sb="79" eb="81">
      <t>カンケイ</t>
    </rPh>
    <rPh sb="84" eb="86">
      <t>バアイ</t>
    </rPh>
    <rPh sb="94" eb="97">
      <t>キニュウクダ</t>
    </rPh>
    <phoneticPr fontId="28"/>
  </si>
  <si>
    <t>株式会社　総研　受付欄</t>
    <rPh sb="0" eb="2">
      <t>カブシキ</t>
    </rPh>
    <rPh sb="2" eb="4">
      <t>カイシャ</t>
    </rPh>
    <rPh sb="5" eb="7">
      <t>ソウケン</t>
    </rPh>
    <rPh sb="8" eb="9">
      <t>ウケ</t>
    </rPh>
    <rPh sb="9" eb="10">
      <t>ツキ</t>
    </rPh>
    <rPh sb="10" eb="11">
      <t>ラン</t>
    </rPh>
    <phoneticPr fontId="28"/>
  </si>
  <si>
    <t>該当</t>
    <rPh sb="0" eb="2">
      <t>ガイトウ</t>
    </rPh>
    <phoneticPr fontId="28"/>
  </si>
  <si>
    <t>非該当</t>
    <rPh sb="0" eb="1">
      <t>ヒ</t>
    </rPh>
    <rPh sb="1" eb="3">
      <t>ガイトウ</t>
    </rPh>
    <phoneticPr fontId="28"/>
  </si>
  <si>
    <t>制限業種</t>
    <rPh sb="0" eb="2">
      <t>セイゲン</t>
    </rPh>
    <rPh sb="2" eb="4">
      <t>ギョウシュ</t>
    </rPh>
    <phoneticPr fontId="28"/>
  </si>
  <si>
    <t>1．設計・工事監理業（工事請負契約事務、工事監督の指導・監督、手続きの代理等の業務及びコンサルタント業務を含む。ただし、建築物に関する調査、鑑定業務は除く。）</t>
    <rPh sb="2" eb="4">
      <t>セッケイ</t>
    </rPh>
    <rPh sb="5" eb="7">
      <t>コウジ</t>
    </rPh>
    <rPh sb="7" eb="9">
      <t>カンリ</t>
    </rPh>
    <rPh sb="9" eb="10">
      <t>ギョウ</t>
    </rPh>
    <rPh sb="11" eb="13">
      <t>コウジ</t>
    </rPh>
    <rPh sb="13" eb="15">
      <t>ウケオイ</t>
    </rPh>
    <rPh sb="15" eb="17">
      <t>ケイヤク</t>
    </rPh>
    <rPh sb="17" eb="19">
      <t>ジム</t>
    </rPh>
    <rPh sb="20" eb="22">
      <t>コウジ</t>
    </rPh>
    <rPh sb="22" eb="24">
      <t>カントク</t>
    </rPh>
    <rPh sb="25" eb="27">
      <t>シドウ</t>
    </rPh>
    <rPh sb="28" eb="30">
      <t>カントク</t>
    </rPh>
    <rPh sb="31" eb="33">
      <t>テツヅ</t>
    </rPh>
    <rPh sb="35" eb="37">
      <t>ダイリ</t>
    </rPh>
    <rPh sb="37" eb="38">
      <t>ナド</t>
    </rPh>
    <rPh sb="39" eb="41">
      <t>ギョウム</t>
    </rPh>
    <rPh sb="41" eb="42">
      <t>オヨ</t>
    </rPh>
    <rPh sb="50" eb="52">
      <t>ギョウム</t>
    </rPh>
    <rPh sb="53" eb="54">
      <t>フク</t>
    </rPh>
    <rPh sb="60" eb="62">
      <t>ケンチク</t>
    </rPh>
    <rPh sb="62" eb="63">
      <t>モノ</t>
    </rPh>
    <rPh sb="64" eb="65">
      <t>カン</t>
    </rPh>
    <rPh sb="67" eb="69">
      <t>チョウサ</t>
    </rPh>
    <rPh sb="70" eb="72">
      <t>カンテイ</t>
    </rPh>
    <rPh sb="72" eb="74">
      <t>ギョウム</t>
    </rPh>
    <rPh sb="75" eb="76">
      <t>ノゾ</t>
    </rPh>
    <phoneticPr fontId="28"/>
  </si>
  <si>
    <t>2．建設業（しゅんせつ工事業、造園工事業、さく井工事業等建築物又はその敷地に係るものではない業務を除く。）</t>
    <rPh sb="2" eb="5">
      <t>ケンセツギョウ</t>
    </rPh>
    <rPh sb="11" eb="13">
      <t>コウジ</t>
    </rPh>
    <rPh sb="13" eb="14">
      <t>ギョウ</t>
    </rPh>
    <rPh sb="15" eb="17">
      <t>ゾウエン</t>
    </rPh>
    <rPh sb="17" eb="20">
      <t>コウジギョウ</t>
    </rPh>
    <rPh sb="23" eb="24">
      <t>イ</t>
    </rPh>
    <rPh sb="24" eb="26">
      <t>コウジ</t>
    </rPh>
    <rPh sb="26" eb="28">
      <t>ギョウナド</t>
    </rPh>
    <rPh sb="28" eb="31">
      <t>ケンチクブツ</t>
    </rPh>
    <rPh sb="31" eb="32">
      <t>マタ</t>
    </rPh>
    <rPh sb="35" eb="37">
      <t>シキチ</t>
    </rPh>
    <rPh sb="38" eb="39">
      <t>カカワ</t>
    </rPh>
    <rPh sb="46" eb="48">
      <t>ギョウム</t>
    </rPh>
    <rPh sb="49" eb="50">
      <t>ノゾ</t>
    </rPh>
    <phoneticPr fontId="28"/>
  </si>
  <si>
    <t>3．不動産業（土地・建物売買業、不動産代理・仲介業、不動産賃貸業及び不動産管理業を含む。）</t>
    <rPh sb="2" eb="5">
      <t>フドウサン</t>
    </rPh>
    <rPh sb="5" eb="6">
      <t>ギョウ</t>
    </rPh>
    <rPh sb="7" eb="9">
      <t>トチ</t>
    </rPh>
    <rPh sb="10" eb="12">
      <t>タテモノ</t>
    </rPh>
    <rPh sb="12" eb="14">
      <t>バイバイ</t>
    </rPh>
    <rPh sb="14" eb="15">
      <t>ギョウ</t>
    </rPh>
    <rPh sb="16" eb="19">
      <t>フドウサン</t>
    </rPh>
    <rPh sb="19" eb="21">
      <t>ダイリ</t>
    </rPh>
    <rPh sb="22" eb="24">
      <t>チュウカイ</t>
    </rPh>
    <rPh sb="24" eb="25">
      <t>ギョウ</t>
    </rPh>
    <rPh sb="26" eb="29">
      <t>フドウサン</t>
    </rPh>
    <rPh sb="29" eb="31">
      <t>チンタイ</t>
    </rPh>
    <rPh sb="31" eb="32">
      <t>ギョウ</t>
    </rPh>
    <rPh sb="32" eb="33">
      <t>オヨ</t>
    </rPh>
    <rPh sb="34" eb="37">
      <t>フドウサン</t>
    </rPh>
    <rPh sb="37" eb="39">
      <t>カンリ</t>
    </rPh>
    <rPh sb="39" eb="40">
      <t>ギョウ</t>
    </rPh>
    <rPh sb="41" eb="42">
      <t>フク</t>
    </rPh>
    <phoneticPr fontId="28"/>
  </si>
  <si>
    <t>4．建築設備の製造、供給及び流通業</t>
    <rPh sb="2" eb="4">
      <t>ケンチク</t>
    </rPh>
    <rPh sb="4" eb="6">
      <t>セツビ</t>
    </rPh>
    <rPh sb="7" eb="9">
      <t>セイゾウ</t>
    </rPh>
    <rPh sb="10" eb="12">
      <t>キョウキュウ</t>
    </rPh>
    <rPh sb="12" eb="13">
      <t>オヨ</t>
    </rPh>
    <rPh sb="14" eb="17">
      <t>リュウツウギョウ</t>
    </rPh>
    <phoneticPr fontId="28"/>
  </si>
  <si>
    <t>第十九号様式（第四条、第四条の四の二関係）</t>
    <rPh sb="1" eb="3">
      <t>１９</t>
    </rPh>
    <rPh sb="3" eb="4">
      <t>ゴウ</t>
    </rPh>
    <rPh sb="8" eb="9">
      <t>ヨン</t>
    </rPh>
    <rPh sb="12" eb="13">
      <t>ヨン</t>
    </rPh>
    <rPh sb="15" eb="16">
      <t>４</t>
    </rPh>
    <rPh sb="17" eb="18">
      <t>ニ</t>
    </rPh>
    <phoneticPr fontId="10"/>
  </si>
  <si>
    <t>完 了 検 査 申 請 書</t>
    <rPh sb="0" eb="1">
      <t>カン</t>
    </rPh>
    <rPh sb="2" eb="3">
      <t>リョウ</t>
    </rPh>
    <rPh sb="8" eb="9">
      <t>サル</t>
    </rPh>
    <rPh sb="10" eb="11">
      <t>ショウ</t>
    </rPh>
    <rPh sb="12" eb="13">
      <t>ショ</t>
    </rPh>
    <phoneticPr fontId="10"/>
  </si>
  <si>
    <t>　建築基準法第7条第1項又は第7条の2第1項（これらの規定を同法第87条の4又は第88条第1項若しくは</t>
    <rPh sb="1" eb="3">
      <t>ケンチク</t>
    </rPh>
    <rPh sb="3" eb="6">
      <t>キジュンホウ</t>
    </rPh>
    <rPh sb="6" eb="7">
      <t>ダイ</t>
    </rPh>
    <rPh sb="8" eb="9">
      <t>ジョウ</t>
    </rPh>
    <rPh sb="9" eb="10">
      <t>ダイ</t>
    </rPh>
    <rPh sb="11" eb="12">
      <t>コウ</t>
    </rPh>
    <rPh sb="12" eb="13">
      <t>マタ</t>
    </rPh>
    <rPh sb="14" eb="15">
      <t>ダイ</t>
    </rPh>
    <rPh sb="16" eb="17">
      <t>ジョウ</t>
    </rPh>
    <rPh sb="19" eb="20">
      <t>ダイ</t>
    </rPh>
    <rPh sb="21" eb="22">
      <t>コウ</t>
    </rPh>
    <rPh sb="27" eb="29">
      <t>キテイ</t>
    </rPh>
    <rPh sb="30" eb="32">
      <t>ドウホウ</t>
    </rPh>
    <rPh sb="32" eb="33">
      <t>ダイ</t>
    </rPh>
    <rPh sb="35" eb="36">
      <t>ジョウ</t>
    </rPh>
    <rPh sb="38" eb="39">
      <t>マタ</t>
    </rPh>
    <phoneticPr fontId="28"/>
  </si>
  <si>
    <t>第2項において準用する場合を含む。）の規定により、検査を申請します。この申請書及び添付図書に</t>
    <rPh sb="0" eb="1">
      <t>ダイ</t>
    </rPh>
    <rPh sb="2" eb="3">
      <t>コウ</t>
    </rPh>
    <rPh sb="7" eb="9">
      <t>ジュンヨウ</t>
    </rPh>
    <rPh sb="11" eb="13">
      <t>バアイ</t>
    </rPh>
    <rPh sb="14" eb="15">
      <t>フク</t>
    </rPh>
    <rPh sb="19" eb="21">
      <t>キテイ</t>
    </rPh>
    <rPh sb="25" eb="27">
      <t>ケンサ</t>
    </rPh>
    <rPh sb="28" eb="30">
      <t>シンセイ</t>
    </rPh>
    <rPh sb="36" eb="38">
      <t>シンセイ</t>
    </rPh>
    <rPh sb="38" eb="39">
      <t>ショ</t>
    </rPh>
    <phoneticPr fontId="10"/>
  </si>
  <si>
    <t>記載の事項は、事実に相違ありません。</t>
    <rPh sb="0" eb="2">
      <t>キサイ</t>
    </rPh>
    <rPh sb="3" eb="5">
      <t>ジコウ</t>
    </rPh>
    <rPh sb="7" eb="9">
      <t>ジジツ</t>
    </rPh>
    <rPh sb="10" eb="12">
      <t>ソウイ</t>
    </rPh>
    <phoneticPr fontId="10"/>
  </si>
  <si>
    <t>株式会社　総　　研
　　　代表取締役　小岩　圭一　　　様</t>
    <rPh sb="0" eb="2">
      <t>カブシキ</t>
    </rPh>
    <rPh sb="2" eb="4">
      <t>カイシャ</t>
    </rPh>
    <rPh sb="5" eb="6">
      <t>ソウ</t>
    </rPh>
    <rPh sb="8" eb="9">
      <t>ケン</t>
    </rPh>
    <rPh sb="13" eb="15">
      <t>ダイヒョウ</t>
    </rPh>
    <rPh sb="15" eb="17">
      <t>トリシマリ</t>
    </rPh>
    <rPh sb="17" eb="18">
      <t>ヤク</t>
    </rPh>
    <rPh sb="19" eb="24">
      <t>コ</t>
    </rPh>
    <rPh sb="27" eb="28">
      <t>サマ</t>
    </rPh>
    <phoneticPr fontId="28"/>
  </si>
  <si>
    <t>令和</t>
    <phoneticPr fontId="28"/>
  </si>
  <si>
    <t>申請者　　氏　名</t>
    <rPh sb="0" eb="3">
      <t>シンセイシャ</t>
    </rPh>
    <rPh sb="5" eb="6">
      <t>シ</t>
    </rPh>
    <rPh sb="7" eb="8">
      <t>メイ</t>
    </rPh>
    <phoneticPr fontId="10"/>
  </si>
  <si>
    <t>第四面に記載の事項は、事実に相違ありません。</t>
  </si>
  <si>
    <t>工事監理者　 氏　名</t>
    <rPh sb="7" eb="8">
      <t>シ</t>
    </rPh>
    <phoneticPr fontId="10"/>
  </si>
  <si>
    <t>[検査を申請する建築物等]</t>
  </si>
  <si>
    <t>建築物</t>
    <phoneticPr fontId="28"/>
  </si>
  <si>
    <t>建築設備（昇降機）</t>
  </si>
  <si>
    <t>建築設備（昇降機以外）</t>
    <rPh sb="0" eb="2">
      <t>ケンチク</t>
    </rPh>
    <rPh sb="2" eb="4">
      <t>セツビ</t>
    </rPh>
    <rPh sb="5" eb="8">
      <t>ショウコウキ</t>
    </rPh>
    <rPh sb="8" eb="10">
      <t>イガイ</t>
    </rPh>
    <phoneticPr fontId="10"/>
  </si>
  <si>
    <t>工作物（昇降機）</t>
    <rPh sb="4" eb="7">
      <t>ショウコウキ</t>
    </rPh>
    <phoneticPr fontId="28"/>
  </si>
  <si>
    <t>工作物（法第８８条第１項）</t>
    <phoneticPr fontId="28"/>
  </si>
  <si>
    <t>工作物（法第８８条第２項）</t>
    <phoneticPr fontId="28"/>
  </si>
  <si>
    <t>※手数料欄</t>
    <rPh sb="1" eb="4">
      <t>テスウリョウ</t>
    </rPh>
    <rPh sb="4" eb="5">
      <t>ラン</t>
    </rPh>
    <phoneticPr fontId="28"/>
  </si>
  <si>
    <t>※受付欄</t>
  </si>
  <si>
    <t>※検査の特例欄</t>
    <rPh sb="1" eb="3">
      <t>ケンサ</t>
    </rPh>
    <rPh sb="4" eb="6">
      <t>トクレイ</t>
    </rPh>
    <rPh sb="6" eb="7">
      <t>ラン</t>
    </rPh>
    <phoneticPr fontId="28"/>
  </si>
  <si>
    <t>※検査欄</t>
    <rPh sb="1" eb="3">
      <t>ケンサ</t>
    </rPh>
    <rPh sb="3" eb="4">
      <t>ラン</t>
    </rPh>
    <phoneticPr fontId="28"/>
  </si>
  <si>
    <t>※決裁欄</t>
    <rPh sb="1" eb="3">
      <t>ケッサイ</t>
    </rPh>
    <rPh sb="3" eb="4">
      <t>ラン</t>
    </rPh>
    <phoneticPr fontId="28"/>
  </si>
  <si>
    <t>※完了検査済証</t>
    <rPh sb="1" eb="3">
      <t>カンリョウ</t>
    </rPh>
    <rPh sb="3" eb="5">
      <t>ケンサ</t>
    </rPh>
    <rPh sb="5" eb="6">
      <t>スミ</t>
    </rPh>
    <rPh sb="6" eb="7">
      <t>ケンショウ</t>
    </rPh>
    <phoneticPr fontId="10"/>
  </si>
  <si>
    <t>令和</t>
    <phoneticPr fontId="28"/>
  </si>
  <si>
    <t>令和　　　年　　　月　　　日</t>
    <rPh sb="5" eb="6">
      <t>ネン</t>
    </rPh>
    <rPh sb="9" eb="10">
      <t>ツキ</t>
    </rPh>
    <rPh sb="13" eb="14">
      <t>ヒ</t>
    </rPh>
    <phoneticPr fontId="28"/>
  </si>
  <si>
    <t>第SKA　　　　　　　　 　号</t>
    <rPh sb="0" eb="1">
      <t>ダイ</t>
    </rPh>
    <rPh sb="14" eb="15">
      <t>ゴウ</t>
    </rPh>
    <phoneticPr fontId="28"/>
  </si>
  <si>
    <t>第SKA　　 　　　　　　  　号</t>
    <rPh sb="0" eb="1">
      <t>ダイ</t>
    </rPh>
    <rPh sb="16" eb="17">
      <t>ゴウ</t>
    </rPh>
    <phoneticPr fontId="28"/>
  </si>
  <si>
    <t xml:space="preserve"> 係員氏名</t>
    <rPh sb="1" eb="2">
      <t>カカリ</t>
    </rPh>
    <rPh sb="2" eb="3">
      <t>イン</t>
    </rPh>
    <rPh sb="3" eb="5">
      <t>シメイ</t>
    </rPh>
    <phoneticPr fontId="28"/>
  </si>
  <si>
    <t>　　（第二面）</t>
  </si>
  <si>
    <t>建築主、設置者又は築造主等の概要</t>
  </si>
  <si>
    <t>【1．建築主、設置者又は築造主】</t>
    <rPh sb="7" eb="9">
      <t>セッチ</t>
    </rPh>
    <rPh sb="9" eb="10">
      <t>シャ</t>
    </rPh>
    <rPh sb="10" eb="11">
      <t>マタ</t>
    </rPh>
    <rPh sb="12" eb="13">
      <t>チク</t>
    </rPh>
    <rPh sb="13" eb="14">
      <t>ゾウ</t>
    </rPh>
    <rPh sb="14" eb="15">
      <t>ヌシ</t>
    </rPh>
    <phoneticPr fontId="28"/>
  </si>
  <si>
    <t>　【ｲ．資格】</t>
    <phoneticPr fontId="10"/>
  </si>
  <si>
    <t>(</t>
    <phoneticPr fontId="10"/>
  </si>
  <si>
    <t>)建築士</t>
    <phoneticPr fontId="10"/>
  </si>
  <si>
    <t>（</t>
    <phoneticPr fontId="28"/>
  </si>
  <si>
    <t>）登録第</t>
    <rPh sb="1" eb="3">
      <t>トウロク</t>
    </rPh>
    <rPh sb="3" eb="4">
      <t>ダイ</t>
    </rPh>
    <phoneticPr fontId="28"/>
  </si>
  <si>
    <t>　【ﾊ．建築士事務所名】</t>
    <phoneticPr fontId="10"/>
  </si>
  <si>
    <t>(</t>
    <phoneticPr fontId="10"/>
  </si>
  <si>
    <t>)建築士事務所</t>
    <rPh sb="4" eb="6">
      <t>ジム</t>
    </rPh>
    <rPh sb="6" eb="7">
      <t>ショ</t>
    </rPh>
    <phoneticPr fontId="10"/>
  </si>
  <si>
    <t>（</t>
    <phoneticPr fontId="28"/>
  </si>
  <si>
    <t>）知事登録第</t>
    <rPh sb="1" eb="3">
      <t>チジ</t>
    </rPh>
    <rPh sb="3" eb="5">
      <t>トウロク</t>
    </rPh>
    <rPh sb="5" eb="6">
      <t>ダイ</t>
    </rPh>
    <phoneticPr fontId="28"/>
  </si>
  <si>
    <t>【3．設計者】</t>
    <phoneticPr fontId="10"/>
  </si>
  <si>
    <t>　【ｲ．資格】</t>
    <phoneticPr fontId="10"/>
  </si>
  <si>
    <t>)建築士</t>
    <phoneticPr fontId="10"/>
  </si>
  <si>
    <t>　【ﾛ．氏名】</t>
    <phoneticPr fontId="10"/>
  </si>
  <si>
    <t>　【ﾄ．作成した設計図書】</t>
    <phoneticPr fontId="10"/>
  </si>
  <si>
    <t>【4．工事監理者】</t>
    <rPh sb="3" eb="5">
      <t>コウジ</t>
    </rPh>
    <rPh sb="5" eb="7">
      <t>カンリ</t>
    </rPh>
    <rPh sb="7" eb="8">
      <t>シャ</t>
    </rPh>
    <phoneticPr fontId="10"/>
  </si>
  <si>
    <t>　【ﾄ．工事と照合した設計図書】</t>
    <rPh sb="4" eb="6">
      <t>コウジ</t>
    </rPh>
    <rPh sb="7" eb="9">
      <t>ショウゴウ</t>
    </rPh>
    <phoneticPr fontId="10"/>
  </si>
  <si>
    <t/>
  </si>
  <si>
    <t>【5.建築設備の工事監理に関し意見を聴いた者】</t>
    <rPh sb="3" eb="5">
      <t>ケンチク</t>
    </rPh>
    <rPh sb="5" eb="7">
      <t>セツビ</t>
    </rPh>
    <rPh sb="8" eb="10">
      <t>コウジ</t>
    </rPh>
    <rPh sb="10" eb="12">
      <t>カンリ</t>
    </rPh>
    <rPh sb="13" eb="14">
      <t>カン</t>
    </rPh>
    <rPh sb="15" eb="17">
      <t>イケン</t>
    </rPh>
    <rPh sb="18" eb="19">
      <t>キ</t>
    </rPh>
    <rPh sb="21" eb="22">
      <t>モノ</t>
    </rPh>
    <phoneticPr fontId="28"/>
  </si>
  <si>
    <t>（代表となる建築設備の工事監理に関し意見を聴いた者）</t>
    <rPh sb="1" eb="3">
      <t>ダイヒョウ</t>
    </rPh>
    <rPh sb="6" eb="8">
      <t>ケンチク</t>
    </rPh>
    <rPh sb="8" eb="10">
      <t>セツビ</t>
    </rPh>
    <rPh sb="11" eb="13">
      <t>コウジ</t>
    </rPh>
    <rPh sb="13" eb="15">
      <t>カンリ</t>
    </rPh>
    <rPh sb="16" eb="17">
      <t>カン</t>
    </rPh>
    <rPh sb="18" eb="20">
      <t>イケン</t>
    </rPh>
    <rPh sb="21" eb="22">
      <t>キ</t>
    </rPh>
    <rPh sb="24" eb="25">
      <t>シャ</t>
    </rPh>
    <phoneticPr fontId="10"/>
  </si>
  <si>
    <t>　【ｲ．氏名】</t>
    <rPh sb="4" eb="6">
      <t>シメイ</t>
    </rPh>
    <phoneticPr fontId="10"/>
  </si>
  <si>
    <t>　【ﾛ．勤務先】</t>
    <rPh sb="4" eb="7">
      <t>キンムサキ</t>
    </rPh>
    <phoneticPr fontId="10"/>
  </si>
  <si>
    <t>　【ﾊ．郵便番号】</t>
    <rPh sb="4" eb="6">
      <t>ユウビン</t>
    </rPh>
    <rPh sb="6" eb="8">
      <t>バンゴウ</t>
    </rPh>
    <phoneticPr fontId="10"/>
  </si>
  <si>
    <t>　【ﾆ．所在地】</t>
    <rPh sb="4" eb="6">
      <t>ショザイ</t>
    </rPh>
    <rPh sb="6" eb="7">
      <t>チ</t>
    </rPh>
    <phoneticPr fontId="28"/>
  </si>
  <si>
    <t>　【ﾎ．電話番号】</t>
    <rPh sb="4" eb="6">
      <t>デンワ</t>
    </rPh>
    <rPh sb="6" eb="8">
      <t>バンゴウ</t>
    </rPh>
    <phoneticPr fontId="28"/>
  </si>
  <si>
    <t>　【ﾍ．登録番号】</t>
    <rPh sb="4" eb="6">
      <t>トウロク</t>
    </rPh>
    <rPh sb="6" eb="8">
      <t>バンゴウ</t>
    </rPh>
    <phoneticPr fontId="28"/>
  </si>
  <si>
    <t>　【ﾄ．意見を聴いた設計図書】</t>
    <rPh sb="4" eb="6">
      <t>イケン</t>
    </rPh>
    <rPh sb="7" eb="8">
      <t>キ</t>
    </rPh>
    <rPh sb="10" eb="12">
      <t>セッケイ</t>
    </rPh>
    <phoneticPr fontId="10"/>
  </si>
  <si>
    <t>（その他の建築設備の工事監理に関し意見を聴いた者）</t>
    <rPh sb="3" eb="4">
      <t>タ</t>
    </rPh>
    <rPh sb="5" eb="7">
      <t>ケンチク</t>
    </rPh>
    <rPh sb="7" eb="9">
      <t>セツビ</t>
    </rPh>
    <rPh sb="10" eb="12">
      <t>コウジ</t>
    </rPh>
    <rPh sb="12" eb="14">
      <t>カンリ</t>
    </rPh>
    <rPh sb="15" eb="16">
      <t>カン</t>
    </rPh>
    <rPh sb="17" eb="19">
      <t>イケン</t>
    </rPh>
    <rPh sb="20" eb="21">
      <t>キ</t>
    </rPh>
    <rPh sb="23" eb="24">
      <t>シャ</t>
    </rPh>
    <phoneticPr fontId="10"/>
  </si>
  <si>
    <t>【6.工事施工者】</t>
    <rPh sb="3" eb="5">
      <t>コウジ</t>
    </rPh>
    <rPh sb="5" eb="7">
      <t>セコウ</t>
    </rPh>
    <rPh sb="7" eb="8">
      <t>シャ</t>
    </rPh>
    <phoneticPr fontId="28"/>
  </si>
  <si>
    <t>建設業の許可(</t>
    <rPh sb="0" eb="2">
      <t>ケンセツ</t>
    </rPh>
    <rPh sb="2" eb="3">
      <t>ギョウ</t>
    </rPh>
    <rPh sb="4" eb="6">
      <t>キョカ</t>
    </rPh>
    <phoneticPr fontId="28"/>
  </si>
  <si>
    <t>第</t>
    <rPh sb="0" eb="1">
      <t>ダイ</t>
    </rPh>
    <phoneticPr fontId="28"/>
  </si>
  <si>
    <t>　【ﾆ．所在地】</t>
    <rPh sb="4" eb="7">
      <t>ショザイチ</t>
    </rPh>
    <phoneticPr fontId="10"/>
  </si>
  <si>
    <t>　【ﾎ．電話番号】</t>
    <rPh sb="4" eb="6">
      <t>デンワ</t>
    </rPh>
    <rPh sb="6" eb="8">
      <t>バンゴウ</t>
    </rPh>
    <phoneticPr fontId="10"/>
  </si>
  <si>
    <t>【7.備考】</t>
    <rPh sb="3" eb="5">
      <t>ビコウ</t>
    </rPh>
    <phoneticPr fontId="28"/>
  </si>
  <si>
    <t>（第三面）</t>
  </si>
  <si>
    <t>申請する工事の概要</t>
  </si>
  <si>
    <t>【1.建築場所、設置場所又は築造場所】</t>
    <rPh sb="3" eb="5">
      <t>ケンチク</t>
    </rPh>
    <rPh sb="5" eb="7">
      <t>バショ</t>
    </rPh>
    <rPh sb="8" eb="10">
      <t>セッチ</t>
    </rPh>
    <rPh sb="10" eb="12">
      <t>バショ</t>
    </rPh>
    <rPh sb="12" eb="13">
      <t>マタ</t>
    </rPh>
    <rPh sb="14" eb="15">
      <t>チク</t>
    </rPh>
    <rPh sb="15" eb="16">
      <t>ゾウ</t>
    </rPh>
    <rPh sb="16" eb="18">
      <t>バショ</t>
    </rPh>
    <phoneticPr fontId="28"/>
  </si>
  <si>
    <t>　【ｲ．地名地番】</t>
    <rPh sb="4" eb="6">
      <t>チメイ</t>
    </rPh>
    <rPh sb="6" eb="8">
      <t>チバン</t>
    </rPh>
    <phoneticPr fontId="10"/>
  </si>
  <si>
    <t>　【ﾛ．住居表示】</t>
    <rPh sb="4" eb="6">
      <t>ジュウキョ</t>
    </rPh>
    <rPh sb="6" eb="8">
      <t>ヒョウジ</t>
    </rPh>
    <phoneticPr fontId="10"/>
  </si>
  <si>
    <t>【2.工事種別】</t>
    <rPh sb="3" eb="5">
      <t>コウジ</t>
    </rPh>
    <rPh sb="5" eb="7">
      <t>シュベツ</t>
    </rPh>
    <phoneticPr fontId="28"/>
  </si>
  <si>
    <t>　【ｲ．建築基準法施行令第10条各号に掲げる建築物の区分】</t>
    <rPh sb="4" eb="6">
      <t>ケンチク</t>
    </rPh>
    <rPh sb="6" eb="9">
      <t>キジュンホウ</t>
    </rPh>
    <rPh sb="9" eb="12">
      <t>セコウレイ</t>
    </rPh>
    <rPh sb="12" eb="13">
      <t>ダイ</t>
    </rPh>
    <rPh sb="15" eb="16">
      <t>ジョウ</t>
    </rPh>
    <rPh sb="16" eb="17">
      <t>カク</t>
    </rPh>
    <rPh sb="17" eb="18">
      <t>ゴウ</t>
    </rPh>
    <rPh sb="19" eb="20">
      <t>カカ</t>
    </rPh>
    <rPh sb="22" eb="24">
      <t>ケンチク</t>
    </rPh>
    <rPh sb="24" eb="25">
      <t>ブツ</t>
    </rPh>
    <rPh sb="26" eb="28">
      <t>クブン</t>
    </rPh>
    <phoneticPr fontId="10"/>
  </si>
  <si>
    <t>第</t>
  </si>
  <si>
    <t>号</t>
  </si>
  <si>
    <t>　【ﾛ．工事種別】</t>
    <rPh sb="4" eb="6">
      <t>コウジ</t>
    </rPh>
    <rPh sb="6" eb="8">
      <t>シュベツ</t>
    </rPh>
    <phoneticPr fontId="10"/>
  </si>
  <si>
    <t>新築</t>
  </si>
  <si>
    <t>改築</t>
  </si>
  <si>
    <t>建築設備の設置</t>
  </si>
  <si>
    <t>　【ﾊ．建築基準法第68条の20第2項の検査の特例に係る認証番号】</t>
    <rPh sb="4" eb="6">
      <t>ケンチク</t>
    </rPh>
    <rPh sb="6" eb="9">
      <t>キジュンホウ</t>
    </rPh>
    <rPh sb="9" eb="10">
      <t>ダイ</t>
    </rPh>
    <rPh sb="12" eb="13">
      <t>ジョウ</t>
    </rPh>
    <rPh sb="16" eb="17">
      <t>ダイ</t>
    </rPh>
    <rPh sb="18" eb="19">
      <t>コウ</t>
    </rPh>
    <rPh sb="20" eb="22">
      <t>ケンサ</t>
    </rPh>
    <rPh sb="23" eb="25">
      <t>トクレイ</t>
    </rPh>
    <rPh sb="26" eb="27">
      <t>カカワ</t>
    </rPh>
    <rPh sb="28" eb="30">
      <t>ニンショウ</t>
    </rPh>
    <rPh sb="30" eb="32">
      <t>バンゴウ</t>
    </rPh>
    <phoneticPr fontId="10"/>
  </si>
  <si>
    <t>【3.確認済証番号】</t>
    <rPh sb="3" eb="5">
      <t>カクニン</t>
    </rPh>
    <rPh sb="5" eb="7">
      <t>スミショウ</t>
    </rPh>
    <rPh sb="7" eb="9">
      <t>バンゴウ</t>
    </rPh>
    <phoneticPr fontId="28"/>
  </si>
  <si>
    <t>第　SKA</t>
    <rPh sb="0" eb="1">
      <t>ダイ</t>
    </rPh>
    <phoneticPr fontId="28"/>
  </si>
  <si>
    <t>【4.確認済証交付年月日】</t>
    <rPh sb="3" eb="5">
      <t>カクニン</t>
    </rPh>
    <rPh sb="5" eb="7">
      <t>スミショウ</t>
    </rPh>
    <rPh sb="7" eb="9">
      <t>コウフ</t>
    </rPh>
    <rPh sb="9" eb="10">
      <t>ネン</t>
    </rPh>
    <rPh sb="10" eb="11">
      <t>ツキ</t>
    </rPh>
    <rPh sb="11" eb="12">
      <t>ヒ</t>
    </rPh>
    <phoneticPr fontId="28"/>
  </si>
  <si>
    <t>年</t>
  </si>
  <si>
    <t>月</t>
  </si>
  <si>
    <t>日</t>
  </si>
  <si>
    <t>【5.確認済証交付者】</t>
    <rPh sb="3" eb="5">
      <t>カクニン</t>
    </rPh>
    <rPh sb="5" eb="6">
      <t>スミ</t>
    </rPh>
    <rPh sb="6" eb="7">
      <t>ショウ</t>
    </rPh>
    <rPh sb="7" eb="9">
      <t>コウフ</t>
    </rPh>
    <rPh sb="9" eb="10">
      <t>シャ</t>
    </rPh>
    <phoneticPr fontId="28"/>
  </si>
  <si>
    <t>【6.工事着手年月日】</t>
    <rPh sb="3" eb="5">
      <t>コウジ</t>
    </rPh>
    <rPh sb="5" eb="7">
      <t>チャクシュ</t>
    </rPh>
    <rPh sb="7" eb="8">
      <t>ネン</t>
    </rPh>
    <rPh sb="8" eb="9">
      <t>ツキ</t>
    </rPh>
    <rPh sb="9" eb="10">
      <t>ヒ</t>
    </rPh>
    <phoneticPr fontId="28"/>
  </si>
  <si>
    <t>【7.工事完了（予定）年月日】</t>
    <rPh sb="3" eb="5">
      <t>コウジ</t>
    </rPh>
    <rPh sb="5" eb="7">
      <t>カンリョウ</t>
    </rPh>
    <rPh sb="8" eb="10">
      <t>ヨテイ</t>
    </rPh>
    <rPh sb="11" eb="12">
      <t>ネン</t>
    </rPh>
    <rPh sb="12" eb="13">
      <t>ツキ</t>
    </rPh>
    <rPh sb="13" eb="14">
      <t>ヒ</t>
    </rPh>
    <phoneticPr fontId="28"/>
  </si>
  <si>
    <t>【8.検査対象床面積】</t>
    <rPh sb="3" eb="5">
      <t>ケンサ</t>
    </rPh>
    <rPh sb="5" eb="7">
      <t>タイショウ</t>
    </rPh>
    <rPh sb="7" eb="8">
      <t>ユカ</t>
    </rPh>
    <rPh sb="8" eb="10">
      <t>メンセキ</t>
    </rPh>
    <phoneticPr fontId="28"/>
  </si>
  <si>
    <t>㎡</t>
    <phoneticPr fontId="28"/>
  </si>
  <si>
    <t>【9.検査経過】</t>
    <rPh sb="3" eb="5">
      <t>ケンサ</t>
    </rPh>
    <rPh sb="5" eb="7">
      <t>ケイカ</t>
    </rPh>
    <phoneticPr fontId="28"/>
  </si>
  <si>
    <t>（</t>
  </si>
  <si>
    <t>回</t>
    <rPh sb="0" eb="1">
      <t>カイ</t>
    </rPh>
    <phoneticPr fontId="28"/>
  </si>
  <si>
    <t>）</t>
  </si>
  <si>
    <t>　【ｲ. 特定工程】</t>
    <rPh sb="5" eb="7">
      <t>トクテイ</t>
    </rPh>
    <rPh sb="7" eb="9">
      <t>コウテイ</t>
    </rPh>
    <phoneticPr fontId="10"/>
  </si>
  <si>
    <t>　【ﾛ．中間検査合格証交付者】</t>
    <rPh sb="4" eb="6">
      <t>チュウカン</t>
    </rPh>
    <rPh sb="6" eb="8">
      <t>ケンサ</t>
    </rPh>
    <rPh sb="8" eb="10">
      <t>ゴウカク</t>
    </rPh>
    <rPh sb="10" eb="11">
      <t>ショウ</t>
    </rPh>
    <rPh sb="11" eb="13">
      <t>コウフ</t>
    </rPh>
    <rPh sb="13" eb="14">
      <t>シャ</t>
    </rPh>
    <phoneticPr fontId="10"/>
  </si>
  <si>
    <t>　【ﾊ. 中間検査合格証番号】</t>
    <rPh sb="5" eb="7">
      <t>チュウカン</t>
    </rPh>
    <rPh sb="7" eb="9">
      <t>ケンサ</t>
    </rPh>
    <rPh sb="9" eb="11">
      <t>ゴウカク</t>
    </rPh>
    <rPh sb="11" eb="12">
      <t>ショウ</t>
    </rPh>
    <rPh sb="12" eb="14">
      <t>バンゴウ</t>
    </rPh>
    <phoneticPr fontId="10"/>
  </si>
  <si>
    <t>　【ﾆ. 交付年月日】</t>
    <rPh sb="5" eb="7">
      <t>コウフ</t>
    </rPh>
    <rPh sb="7" eb="8">
      <t>ネン</t>
    </rPh>
    <rPh sb="8" eb="9">
      <t>ツキ</t>
    </rPh>
    <rPh sb="9" eb="10">
      <t>ヒ</t>
    </rPh>
    <phoneticPr fontId="10"/>
  </si>
  <si>
    <t>（令和</t>
  </si>
  <si>
    <t>月</t>
    <phoneticPr fontId="28"/>
  </si>
  <si>
    <t>【10.確認以降の軽微な変更の概要】</t>
    <rPh sb="4" eb="6">
      <t>カクニン</t>
    </rPh>
    <rPh sb="6" eb="8">
      <t>イコウ</t>
    </rPh>
    <rPh sb="9" eb="11">
      <t>ケイビ</t>
    </rPh>
    <rPh sb="12" eb="14">
      <t>ヘンコウ</t>
    </rPh>
    <rPh sb="15" eb="17">
      <t>ガイヨウ</t>
    </rPh>
    <phoneticPr fontId="28"/>
  </si>
  <si>
    <t>　【ｲ. 変更された設計図書の種類】</t>
    <rPh sb="5" eb="7">
      <t>ヘンコウ</t>
    </rPh>
    <rPh sb="10" eb="12">
      <t>セッケイ</t>
    </rPh>
    <rPh sb="12" eb="14">
      <t>トショ</t>
    </rPh>
    <rPh sb="15" eb="17">
      <t>シュルイ</t>
    </rPh>
    <phoneticPr fontId="10"/>
  </si>
  <si>
    <t>　【ﾛ．変更の概要】</t>
    <rPh sb="4" eb="6">
      <t>ヘンコウ</t>
    </rPh>
    <rPh sb="7" eb="9">
      <t>ガイヨウ</t>
    </rPh>
    <phoneticPr fontId="10"/>
  </si>
  <si>
    <t>【11.備考】</t>
    <rPh sb="4" eb="6">
      <t>ビコウ</t>
    </rPh>
    <phoneticPr fontId="28"/>
  </si>
  <si>
    <t>工事監理の状況</t>
  </si>
  <si>
    <t>照合内容</t>
  </si>
  <si>
    <t>照合を行った設計図書</t>
  </si>
  <si>
    <t>設計図書の内容について設計者に確認した事項</t>
  </si>
  <si>
    <t>照合方法</t>
  </si>
  <si>
    <t>照合結果             （不適の場合には建築主に対して行った報告の内容）</t>
    <rPh sb="25" eb="27">
      <t>ケンチク</t>
    </rPh>
    <rPh sb="27" eb="28">
      <t>ヌシ</t>
    </rPh>
    <phoneticPr fontId="10"/>
  </si>
  <si>
    <t>敷地の形状、高さ、　　衛生及び安全</t>
  </si>
  <si>
    <t>主要構造部及び主要構造部以外の構造耐力上主要な部分に用いる材料（接合材料を含む。）の種類、品質、形状及び寸法</t>
    <rPh sb="32" eb="34">
      <t>セツゴウ</t>
    </rPh>
    <phoneticPr fontId="10"/>
  </si>
  <si>
    <t>主要構造部及び主要構造部以外の構造耐力上主要な部分に用いる材料の接合状況、接合部分の形状等</t>
  </si>
  <si>
    <t>建築物の各部分の位置、形状及び大きさ</t>
  </si>
  <si>
    <t>特定天井に用いる材料の種類並びに当該特定天井の構造及び施工状況</t>
    <rPh sb="0" eb="2">
      <t>トクテイ</t>
    </rPh>
    <rPh sb="2" eb="4">
      <t>テンジョウ</t>
    </rPh>
    <rPh sb="5" eb="6">
      <t>モチ</t>
    </rPh>
    <rPh sb="8" eb="10">
      <t>ザイリョウ</t>
    </rPh>
    <rPh sb="11" eb="13">
      <t>シュルイ</t>
    </rPh>
    <rPh sb="13" eb="14">
      <t>ナラ</t>
    </rPh>
    <rPh sb="16" eb="18">
      <t>トウガイ</t>
    </rPh>
    <rPh sb="18" eb="20">
      <t>トクテイ</t>
    </rPh>
    <rPh sb="20" eb="22">
      <t>テンジョウ</t>
    </rPh>
    <rPh sb="23" eb="25">
      <t>コウゾウ</t>
    </rPh>
    <rPh sb="25" eb="26">
      <t>オヨ</t>
    </rPh>
    <rPh sb="27" eb="29">
      <t>セコウ</t>
    </rPh>
    <rPh sb="29" eb="31">
      <t>ジョウキョウ</t>
    </rPh>
    <phoneticPr fontId="10"/>
  </si>
  <si>
    <t>居室の内装の仕上げに用いる建築材料の種別及び当該建築材料を用いる部分の面積</t>
  </si>
  <si>
    <t>天井及び壁の室内に面する部分に係る仕上げの材料の種別及び厚さ</t>
  </si>
  <si>
    <t>開口部に設ける建具の種類及び大きさ</t>
  </si>
  <si>
    <t>建築設備に用いる材料の種類及びその照合した内容並びに当該建築設備の構造及び施工状況(区画貫通部の処理状況を含む。)</t>
    <rPh sb="13" eb="14">
      <t>オヨ</t>
    </rPh>
    <rPh sb="23" eb="24">
      <t>ナラ</t>
    </rPh>
    <rPh sb="26" eb="28">
      <t>トウガイ</t>
    </rPh>
    <rPh sb="28" eb="30">
      <t>ケンチク</t>
    </rPh>
    <rPh sb="30" eb="32">
      <t>セツビ</t>
    </rPh>
    <rPh sb="33" eb="35">
      <t>コウゾウ</t>
    </rPh>
    <rPh sb="35" eb="36">
      <t>オヨ</t>
    </rPh>
    <rPh sb="37" eb="39">
      <t>セコウ</t>
    </rPh>
    <rPh sb="39" eb="41">
      <t>ジョウキョウ</t>
    </rPh>
    <phoneticPr fontId="10"/>
  </si>
  <si>
    <t>備　　　考</t>
  </si>
  <si>
    <t>第二十六号様式（第四条の八、第四条の十一の二関係）</t>
    <rPh sb="1" eb="4">
      <t>ニジュウロク</t>
    </rPh>
    <rPh sb="9" eb="10">
      <t>ヨン</t>
    </rPh>
    <rPh sb="12" eb="13">
      <t>ハチ</t>
    </rPh>
    <rPh sb="15" eb="16">
      <t>ヨン</t>
    </rPh>
    <rPh sb="18" eb="20">
      <t>ジュウイチ</t>
    </rPh>
    <rPh sb="21" eb="22">
      <t>ニ</t>
    </rPh>
    <phoneticPr fontId="10"/>
  </si>
  <si>
    <t>中 間 検 査 申 請 書</t>
    <rPh sb="8" eb="9">
      <t>サル</t>
    </rPh>
    <rPh sb="10" eb="11">
      <t>ショウ</t>
    </rPh>
    <rPh sb="12" eb="13">
      <t>ショ</t>
    </rPh>
    <phoneticPr fontId="10"/>
  </si>
  <si>
    <t>　建築基準法第７条の３第１項又は第７条の４第１項（これらの規定を同法第８７条の４又は第８８条</t>
    <rPh sb="14" eb="15">
      <t>マタ</t>
    </rPh>
    <rPh sb="16" eb="17">
      <t>ダイ</t>
    </rPh>
    <rPh sb="18" eb="19">
      <t>ジョウ</t>
    </rPh>
    <rPh sb="21" eb="22">
      <t>ダイ</t>
    </rPh>
    <rPh sb="23" eb="24">
      <t>コウ</t>
    </rPh>
    <phoneticPr fontId="10"/>
  </si>
  <si>
    <t>第１項において準用する場合を含む。）の規定により検査を申請します。　この申請書及び添付図書に</t>
    <rPh sb="27" eb="29">
      <t>シンセイ</t>
    </rPh>
    <phoneticPr fontId="10"/>
  </si>
  <si>
    <t>記載の事項は、事実に相違ありません。</t>
    <phoneticPr fontId="10"/>
  </si>
  <si>
    <t>令和</t>
    <phoneticPr fontId="28"/>
  </si>
  <si>
    <t>建築物</t>
    <phoneticPr fontId="28"/>
  </si>
  <si>
    <t>工作物（法第８８条第１項）</t>
    <phoneticPr fontId="28"/>
  </si>
  <si>
    <t>※中間検査合格証</t>
    <rPh sb="1" eb="3">
      <t>チュウカン</t>
    </rPh>
    <rPh sb="3" eb="5">
      <t>ケンサ</t>
    </rPh>
    <rPh sb="5" eb="7">
      <t>ゴウカク</t>
    </rPh>
    <rPh sb="7" eb="8">
      <t>ショウ</t>
    </rPh>
    <phoneticPr fontId="10"/>
  </si>
  <si>
    <t>令和    年　　　月　　　日</t>
    <rPh sb="6" eb="7">
      <t>ネン</t>
    </rPh>
    <rPh sb="10" eb="11">
      <t>ツキ</t>
    </rPh>
    <rPh sb="14" eb="15">
      <t>ヒ</t>
    </rPh>
    <phoneticPr fontId="28"/>
  </si>
  <si>
    <t>令和     年　　　月　　　日</t>
    <phoneticPr fontId="28"/>
  </si>
  <si>
    <t>第SKA　　　　　　　 　　号</t>
    <rPh sb="0" eb="1">
      <t>ダイ</t>
    </rPh>
    <rPh sb="14" eb="15">
      <t>ゴウ</t>
    </rPh>
    <phoneticPr fontId="28"/>
  </si>
  <si>
    <t>第SKA　　　　　　　　　　号</t>
    <rPh sb="0" eb="1">
      <t>ダイ</t>
    </rPh>
    <rPh sb="14" eb="15">
      <t>ゴウ</t>
    </rPh>
    <phoneticPr fontId="28"/>
  </si>
  <si>
    <t xml:space="preserve">  係員氏名</t>
    <rPh sb="2" eb="3">
      <t>カカリ</t>
    </rPh>
    <rPh sb="3" eb="4">
      <t>イン</t>
    </rPh>
    <rPh sb="4" eb="6">
      <t>シメイ</t>
    </rPh>
    <phoneticPr fontId="28"/>
  </si>
  <si>
    <t>）</t>
    <phoneticPr fontId="28"/>
  </si>
  <si>
    <t>【7.工事完了予定年月日】</t>
    <rPh sb="3" eb="5">
      <t>コウジ</t>
    </rPh>
    <rPh sb="5" eb="7">
      <t>カンリョウ</t>
    </rPh>
    <rPh sb="7" eb="9">
      <t>ヨテイ</t>
    </rPh>
    <rPh sb="9" eb="10">
      <t>ネン</t>
    </rPh>
    <rPh sb="10" eb="11">
      <t>ツキ</t>
    </rPh>
    <rPh sb="11" eb="12">
      <t>ヒ</t>
    </rPh>
    <phoneticPr fontId="28"/>
  </si>
  <si>
    <t>【8.特定工程】</t>
    <rPh sb="3" eb="5">
      <t>トクテイ</t>
    </rPh>
    <rPh sb="5" eb="7">
      <t>コウテイ</t>
    </rPh>
    <phoneticPr fontId="28"/>
  </si>
  <si>
    <t>　【ﾛ．特定工程工事終了(予定）年月日】</t>
    <rPh sb="4" eb="6">
      <t>トクテイ</t>
    </rPh>
    <rPh sb="6" eb="8">
      <t>コウテイ</t>
    </rPh>
    <rPh sb="8" eb="10">
      <t>コウジ</t>
    </rPh>
    <rPh sb="10" eb="12">
      <t>シュウリョウ</t>
    </rPh>
    <rPh sb="13" eb="15">
      <t>ヨテイ</t>
    </rPh>
    <rPh sb="16" eb="17">
      <t>ネン</t>
    </rPh>
    <rPh sb="17" eb="18">
      <t>ツキ</t>
    </rPh>
    <rPh sb="18" eb="19">
      <t>ヒ</t>
    </rPh>
    <phoneticPr fontId="10"/>
  </si>
  <si>
    <t>　【ﾊ. 検査対象床面積】</t>
    <rPh sb="5" eb="7">
      <t>ケンサ</t>
    </rPh>
    <rPh sb="7" eb="9">
      <t>タイショウ</t>
    </rPh>
    <rPh sb="9" eb="10">
      <t>ユカ</t>
    </rPh>
    <rPh sb="10" eb="12">
      <t>メンセキ</t>
    </rPh>
    <phoneticPr fontId="10"/>
  </si>
  <si>
    <t>㎡</t>
  </si>
  <si>
    <t>【9.今回申請以前の中間検査】</t>
    <rPh sb="3" eb="5">
      <t>コンカイ</t>
    </rPh>
    <rPh sb="5" eb="7">
      <t>シンセイ</t>
    </rPh>
    <rPh sb="7" eb="9">
      <t>イゼン</t>
    </rPh>
    <rPh sb="10" eb="12">
      <t>チュウカン</t>
    </rPh>
    <rPh sb="12" eb="14">
      <t>ケンサ</t>
    </rPh>
    <phoneticPr fontId="28"/>
  </si>
  <si>
    <t>（令和</t>
    <phoneticPr fontId="28"/>
  </si>
  <si>
    <t>【10.今回申請以後の中間検査】</t>
    <rPh sb="4" eb="6">
      <t>コンカイ</t>
    </rPh>
    <rPh sb="6" eb="8">
      <t>シンセイ</t>
    </rPh>
    <rPh sb="8" eb="10">
      <t>イゴ</t>
    </rPh>
    <rPh sb="11" eb="13">
      <t>チュウカン</t>
    </rPh>
    <rPh sb="13" eb="15">
      <t>ケンサ</t>
    </rPh>
    <phoneticPr fontId="28"/>
  </si>
  <si>
    <t>　【ﾛ．特定工程工事終了予定年月日】</t>
    <rPh sb="4" eb="6">
      <t>トクテイ</t>
    </rPh>
    <rPh sb="6" eb="8">
      <t>コウテイ</t>
    </rPh>
    <rPh sb="8" eb="10">
      <t>コウジ</t>
    </rPh>
    <rPh sb="10" eb="12">
      <t>シュウリョウ</t>
    </rPh>
    <rPh sb="12" eb="14">
      <t>ヨテイ</t>
    </rPh>
    <rPh sb="14" eb="15">
      <t>ネン</t>
    </rPh>
    <rPh sb="15" eb="16">
      <t>ツキ</t>
    </rPh>
    <rPh sb="16" eb="17">
      <t>ヒ</t>
    </rPh>
    <phoneticPr fontId="10"/>
  </si>
  <si>
    <t>（令和</t>
    <phoneticPr fontId="28"/>
  </si>
  <si>
    <t>【11.確認以降の軽微な変更の概要】</t>
    <rPh sb="4" eb="6">
      <t>カクニン</t>
    </rPh>
    <rPh sb="6" eb="8">
      <t>イコウ</t>
    </rPh>
    <rPh sb="9" eb="11">
      <t>ケイビ</t>
    </rPh>
    <rPh sb="12" eb="14">
      <t>ヘンコウ</t>
    </rPh>
    <rPh sb="15" eb="17">
      <t>ガイヨウ</t>
    </rPh>
    <phoneticPr fontId="28"/>
  </si>
  <si>
    <t>【12.備考】</t>
    <rPh sb="4" eb="6">
      <t>ビコウ</t>
    </rPh>
    <phoneticPr fontId="28"/>
  </si>
  <si>
    <t>株式会社　総研　確認検査部</t>
    <rPh sb="0" eb="2">
      <t>カブシキ</t>
    </rPh>
    <rPh sb="2" eb="4">
      <t>カイシャ</t>
    </rPh>
    <rPh sb="5" eb="7">
      <t>ソウケン</t>
    </rPh>
    <rPh sb="8" eb="10">
      <t>カクニン</t>
    </rPh>
    <rPh sb="10" eb="12">
      <t>ケンサ</t>
    </rPh>
    <rPh sb="12" eb="13">
      <t>ブ</t>
    </rPh>
    <phoneticPr fontId="28"/>
  </si>
  <si>
    <t>第ＳＫＡ</t>
    <rPh sb="0" eb="1">
      <t>ダイ</t>
    </rPh>
    <phoneticPr fontId="28"/>
  </si>
  <si>
    <t>受付日</t>
    <rPh sb="0" eb="3">
      <t>ウケツケビ</t>
    </rPh>
    <phoneticPr fontId="28"/>
  </si>
  <si>
    <t>受付
担当者</t>
    <rPh sb="0" eb="2">
      <t>ウケツケ</t>
    </rPh>
    <rPh sb="3" eb="6">
      <t>タントウシャ</t>
    </rPh>
    <phoneticPr fontId="28"/>
  </si>
  <si>
    <t>会社名</t>
    <rPh sb="0" eb="2">
      <t>カイシャ</t>
    </rPh>
    <rPh sb="2" eb="3">
      <t>メイ</t>
    </rPh>
    <phoneticPr fontId="28"/>
  </si>
  <si>
    <t>氏 名</t>
    <rPh sb="0" eb="1">
      <t>シ</t>
    </rPh>
    <rPh sb="2" eb="3">
      <t>メイ</t>
    </rPh>
    <phoneticPr fontId="28"/>
  </si>
  <si>
    <t>住所</t>
    <rPh sb="0" eb="2">
      <t>ジュウショ</t>
    </rPh>
    <phoneticPr fontId="28"/>
  </si>
  <si>
    <t>検査の種類</t>
    <rPh sb="0" eb="2">
      <t>ケンサ</t>
    </rPh>
    <rPh sb="3" eb="5">
      <t>シュルイ</t>
    </rPh>
    <phoneticPr fontId="28"/>
  </si>
  <si>
    <t>確認
済証番号</t>
    <rPh sb="0" eb="2">
      <t>カクニン</t>
    </rPh>
    <rPh sb="3" eb="4">
      <t>スミ</t>
    </rPh>
    <rPh sb="4" eb="5">
      <t>ショウ</t>
    </rPh>
    <rPh sb="5" eb="7">
      <t>バンゴウ</t>
    </rPh>
    <phoneticPr fontId="28"/>
  </si>
  <si>
    <t>確認済証　交付日</t>
    <rPh sb="0" eb="2">
      <t>カクニン</t>
    </rPh>
    <rPh sb="2" eb="3">
      <t>スミ</t>
    </rPh>
    <rPh sb="3" eb="4">
      <t>ショウ</t>
    </rPh>
    <rPh sb="5" eb="6">
      <t>コウ</t>
    </rPh>
    <rPh sb="6" eb="7">
      <t>ツキ</t>
    </rPh>
    <rPh sb="7" eb="8">
      <t>ビ</t>
    </rPh>
    <phoneticPr fontId="28"/>
  </si>
  <si>
    <t xml:space="preserve">  令和</t>
    <phoneticPr fontId="28"/>
  </si>
  <si>
    <t>構造・階数</t>
    <rPh sb="0" eb="2">
      <t>コウゾウ</t>
    </rPh>
    <rPh sb="3" eb="5">
      <t>カイスウ</t>
    </rPh>
    <phoneticPr fontId="28"/>
  </si>
  <si>
    <t>検査対象
面積</t>
    <rPh sb="0" eb="2">
      <t>ケンサ</t>
    </rPh>
    <rPh sb="2" eb="4">
      <t>タイショウ</t>
    </rPh>
    <rPh sb="5" eb="7">
      <t>メンセキ</t>
    </rPh>
    <phoneticPr fontId="28"/>
  </si>
  <si>
    <t>特定工程</t>
    <rPh sb="0" eb="2">
      <t>トクテイ</t>
    </rPh>
    <rPh sb="2" eb="4">
      <t>コウテイ</t>
    </rPh>
    <phoneticPr fontId="28"/>
  </si>
  <si>
    <t>連絡先</t>
    <rPh sb="0" eb="3">
      <t>レンラクサキ</t>
    </rPh>
    <phoneticPr fontId="28"/>
  </si>
  <si>
    <t>TEL　　　　　</t>
    <phoneticPr fontId="28"/>
  </si>
  <si>
    <t>担当者</t>
    <rPh sb="0" eb="2">
      <t>タントウ</t>
    </rPh>
    <rPh sb="2" eb="3">
      <t>シャ</t>
    </rPh>
    <phoneticPr fontId="28"/>
  </si>
  <si>
    <t>携帯</t>
    <rPh sb="0" eb="2">
      <t>ケイタイ</t>
    </rPh>
    <phoneticPr fontId="28"/>
  </si>
  <si>
    <t>※検査時は、設計者又は監理者の立会をお願いいたします</t>
    <rPh sb="1" eb="3">
      <t>ケンサ</t>
    </rPh>
    <rPh sb="3" eb="4">
      <t>ジ</t>
    </rPh>
    <rPh sb="6" eb="9">
      <t>セッケイシャ</t>
    </rPh>
    <rPh sb="9" eb="10">
      <t>マタ</t>
    </rPh>
    <rPh sb="11" eb="13">
      <t>カンリ</t>
    </rPh>
    <rPh sb="13" eb="14">
      <t>シャ</t>
    </rPh>
    <rPh sb="15" eb="17">
      <t>タチアイ</t>
    </rPh>
    <rPh sb="19" eb="20">
      <t>ネガ</t>
    </rPh>
    <phoneticPr fontId="28"/>
  </si>
  <si>
    <t>　尚、検査日時等の変更は、検査予定日の2日前までにご連絡ください</t>
    <rPh sb="1" eb="2">
      <t>ナオ</t>
    </rPh>
    <rPh sb="3" eb="6">
      <t>ケンサビ</t>
    </rPh>
    <rPh sb="6" eb="7">
      <t>ジ</t>
    </rPh>
    <rPh sb="7" eb="8">
      <t>ナド</t>
    </rPh>
    <rPh sb="9" eb="11">
      <t>ヘンコウ</t>
    </rPh>
    <rPh sb="13" eb="15">
      <t>ケンサ</t>
    </rPh>
    <rPh sb="15" eb="18">
      <t>ヨテイビ</t>
    </rPh>
    <rPh sb="20" eb="21">
      <t>ニチ</t>
    </rPh>
    <rPh sb="21" eb="22">
      <t>マエ</t>
    </rPh>
    <rPh sb="26" eb="28">
      <t>レンラク</t>
    </rPh>
    <phoneticPr fontId="28"/>
  </si>
  <si>
    <t>請求先</t>
    <rPh sb="0" eb="2">
      <t>セイキュウ</t>
    </rPh>
    <rPh sb="2" eb="3">
      <t>サキ</t>
    </rPh>
    <phoneticPr fontId="28"/>
  </si>
  <si>
    <t>検査済証の受領</t>
    <rPh sb="0" eb="2">
      <t>ケンサ</t>
    </rPh>
    <rPh sb="2" eb="4">
      <t>スミショウ</t>
    </rPh>
    <rPh sb="5" eb="7">
      <t>ジュリョウ</t>
    </rPh>
    <phoneticPr fontId="28"/>
  </si>
  <si>
    <t>※請求先及び請求書送付先が上記以外の場合、下記にご記入お願いいたします</t>
    <rPh sb="1" eb="3">
      <t>セイキュウ</t>
    </rPh>
    <rPh sb="3" eb="4">
      <t>サキ</t>
    </rPh>
    <rPh sb="4" eb="5">
      <t>オヨ</t>
    </rPh>
    <rPh sb="6" eb="9">
      <t>セイキュウショ</t>
    </rPh>
    <rPh sb="9" eb="11">
      <t>ソウフ</t>
    </rPh>
    <rPh sb="11" eb="12">
      <t>サキ</t>
    </rPh>
    <rPh sb="13" eb="15">
      <t>ジョウキ</t>
    </rPh>
    <rPh sb="15" eb="17">
      <t>イガイ</t>
    </rPh>
    <rPh sb="18" eb="20">
      <t>バアイ</t>
    </rPh>
    <rPh sb="21" eb="23">
      <t>カキ</t>
    </rPh>
    <rPh sb="25" eb="27">
      <t>キニュウ</t>
    </rPh>
    <rPh sb="28" eb="29">
      <t>ネガ</t>
    </rPh>
    <phoneticPr fontId="28"/>
  </si>
  <si>
    <t>氏名</t>
    <rPh sb="0" eb="2">
      <t>シメイ</t>
    </rPh>
    <phoneticPr fontId="28"/>
  </si>
  <si>
    <t>住　　所</t>
    <rPh sb="0" eb="1">
      <t>ジュウ</t>
    </rPh>
    <rPh sb="3" eb="4">
      <t>ショ</t>
    </rPh>
    <phoneticPr fontId="28"/>
  </si>
  <si>
    <t>総研記入</t>
  </si>
  <si>
    <t>検査予定日</t>
    <rPh sb="0" eb="2">
      <t>ケンサ</t>
    </rPh>
    <rPh sb="2" eb="5">
      <t>ヨテイビ</t>
    </rPh>
    <phoneticPr fontId="28"/>
  </si>
  <si>
    <t>検査時間</t>
    <rPh sb="0" eb="2">
      <t>ケンサ</t>
    </rPh>
    <rPh sb="2" eb="4">
      <t>ジカン</t>
    </rPh>
    <phoneticPr fontId="28"/>
  </si>
  <si>
    <t>検査員名　（予　定）</t>
    <rPh sb="0" eb="3">
      <t>ケンサイン</t>
    </rPh>
    <rPh sb="3" eb="4">
      <t>メイ</t>
    </rPh>
    <rPh sb="6" eb="7">
      <t>ヨ</t>
    </rPh>
    <rPh sb="8" eb="9">
      <t>サダム</t>
    </rPh>
    <phoneticPr fontId="28"/>
  </si>
  <si>
    <t>代理者</t>
  </si>
  <si>
    <t>設計者</t>
  </si>
  <si>
    <t>施工者</t>
  </si>
  <si>
    <t>その他（下記備考欄に記入）</t>
    <phoneticPr fontId="10"/>
  </si>
  <si>
    <t>一括請求</t>
  </si>
  <si>
    <t>□</t>
    <phoneticPr fontId="10"/>
  </si>
  <si>
    <t>令和　    年　  　月　 　 日</t>
    <rPh sb="7" eb="8">
      <t>ネン</t>
    </rPh>
    <rPh sb="12" eb="13">
      <t>ツキ</t>
    </rPh>
    <rPh sb="17" eb="18">
      <t>ニチ</t>
    </rPh>
    <phoneticPr fontId="28"/>
  </si>
  <si>
    <t>来　社</t>
  </si>
  <si>
    <t>中間検査
合格証番号</t>
    <rPh sb="0" eb="2">
      <t>チュウカン</t>
    </rPh>
    <rPh sb="2" eb="4">
      <t>ケンサ</t>
    </rPh>
    <rPh sb="5" eb="7">
      <t>ゴウカク</t>
    </rPh>
    <rPh sb="7" eb="8">
      <t>ショウ</t>
    </rPh>
    <rPh sb="8" eb="10">
      <t>バンゴウ</t>
    </rPh>
    <phoneticPr fontId="28"/>
  </si>
  <si>
    <t xml:space="preserve"> 建築主</t>
    <rPh sb="1" eb="3">
      <t>ケンチク</t>
    </rPh>
    <rPh sb="3" eb="4">
      <t>ヌシ</t>
    </rPh>
    <phoneticPr fontId="28"/>
  </si>
  <si>
    <t>構造耐力上主要な部分の防錆、防腐及び防蟻措置及び状況</t>
    <rPh sb="14" eb="16">
      <t>ボウフ</t>
    </rPh>
    <phoneticPr fontId="10"/>
  </si>
  <si>
    <t>（　確 認 申 請　）</t>
  </si>
  <si>
    <t>㎡</t>
    <phoneticPr fontId="10"/>
  </si>
  <si>
    <t>確認を行った部位、
材料の種類等</t>
    <phoneticPr fontId="10"/>
  </si>
  <si>
    <t>確認を行った部位、
材料の種類等</t>
    <phoneticPr fontId="10"/>
  </si>
  <si>
    <t>確認申請</t>
  </si>
  <si>
    <t>■</t>
  </si>
  <si>
    <t>第SKA</t>
    <rPh sb="0" eb="1">
      <t>ダイ</t>
    </rPh>
    <phoneticPr fontId="10"/>
  </si>
  <si>
    <t>号</t>
    <rPh sb="0" eb="1">
      <t>ゴウ</t>
    </rPh>
    <phoneticPr fontId="10"/>
  </si>
  <si>
    <t>％</t>
    <phoneticPr fontId="10"/>
  </si>
  <si>
    <t>％</t>
    <phoneticPr fontId="10"/>
  </si>
  <si>
    <t>％</t>
    <phoneticPr fontId="10"/>
  </si>
  <si>
    <t xml:space="preserve">　【ｲ．建築物全体】　　　 </t>
    <rPh sb="6" eb="7">
      <t>ブツ</t>
    </rPh>
    <rPh sb="7" eb="9">
      <t>ゼンタイ</t>
    </rPh>
    <phoneticPr fontId="10"/>
  </si>
  <si>
    <t xml:space="preserve">  【ﾎ．認定機械室等の部分】 </t>
    <rPh sb="5" eb="7">
      <t>ニンテイ</t>
    </rPh>
    <rPh sb="7" eb="10">
      <t>キカイシツ</t>
    </rPh>
    <phoneticPr fontId="10"/>
  </si>
  <si>
    <t xml:space="preserve">  【ﾍ．自動車車庫等の部分】 </t>
    <phoneticPr fontId="10"/>
  </si>
  <si>
    <t xml:space="preserve">  【ﾍ．自動車車庫等の部分】 </t>
    <phoneticPr fontId="10"/>
  </si>
  <si>
    <t xml:space="preserve">  【ﾄ．備蓄倉庫の部分】 </t>
    <rPh sb="5" eb="7">
      <t>ビチク</t>
    </rPh>
    <rPh sb="7" eb="9">
      <t>ソウコ</t>
    </rPh>
    <phoneticPr fontId="10"/>
  </si>
  <si>
    <t xml:space="preserve">  【ﾁ．蓄電池の設置部分】 </t>
    <rPh sb="5" eb="8">
      <t>チクデンチ</t>
    </rPh>
    <rPh sb="9" eb="11">
      <t>セッチ</t>
    </rPh>
    <phoneticPr fontId="10"/>
  </si>
  <si>
    <r>
      <t xml:space="preserve">  【ﾘ．</t>
    </r>
    <r>
      <rPr>
        <sz val="8"/>
        <color indexed="8"/>
        <rFont val="ＭＳ 明朝"/>
        <family val="1"/>
        <charset val="128"/>
      </rPr>
      <t>自家発電設備の設置部分</t>
    </r>
    <r>
      <rPr>
        <sz val="10"/>
        <color indexed="8"/>
        <rFont val="ＭＳ 明朝"/>
        <family val="1"/>
        <charset val="128"/>
      </rPr>
      <t xml:space="preserve">】 </t>
    </r>
    <rPh sb="5" eb="7">
      <t>ジカ</t>
    </rPh>
    <rPh sb="7" eb="9">
      <t>ハツデン</t>
    </rPh>
    <rPh sb="9" eb="11">
      <t>セツビ</t>
    </rPh>
    <rPh sb="12" eb="14">
      <t>セッチ</t>
    </rPh>
    <phoneticPr fontId="10"/>
  </si>
  <si>
    <t xml:space="preserve">  【ﾇ．貯水槽の設置部分】 </t>
    <rPh sb="5" eb="8">
      <t>チョスイソウ</t>
    </rPh>
    <rPh sb="9" eb="11">
      <t>セッチ</t>
    </rPh>
    <phoneticPr fontId="10"/>
  </si>
  <si>
    <t xml:space="preserve">  【ﾙ．宅配ボックスの設置部分】 </t>
    <rPh sb="5" eb="7">
      <t>タクハイ</t>
    </rPh>
    <rPh sb="12" eb="14">
      <t>セッチ</t>
    </rPh>
    <phoneticPr fontId="10"/>
  </si>
  <si>
    <t>　【ｦ．その他の不算入部分】　　　 　</t>
    <rPh sb="6" eb="7">
      <t>タ</t>
    </rPh>
    <rPh sb="8" eb="11">
      <t>フサンニュウ</t>
    </rPh>
    <phoneticPr fontId="10"/>
  </si>
  <si>
    <t>　【ﾜ．住宅の部分】　　　 　</t>
    <phoneticPr fontId="10"/>
  </si>
  <si>
    <t>　【ﾜ．住宅の部分】　　　 　</t>
    <phoneticPr fontId="10"/>
  </si>
  <si>
    <t>　【ｶ．老人ホーム等の部分】</t>
    <rPh sb="4" eb="6">
      <t>ロウジン</t>
    </rPh>
    <rPh sb="9" eb="10">
      <t>トウ</t>
    </rPh>
    <rPh sb="11" eb="13">
      <t>ブブン</t>
    </rPh>
    <phoneticPr fontId="10"/>
  </si>
  <si>
    <t>　【ﾖ．延べ面積】</t>
    <phoneticPr fontId="10"/>
  </si>
  <si>
    <t xml:space="preserve">  【ﾀ．容積率】</t>
    <phoneticPr fontId="10"/>
  </si>
  <si>
    <t xml:space="preserve">　【ﾛ．建蔽率の算定の基礎となる建築面積】　　　 </t>
    <rPh sb="4" eb="7">
      <t>ケンペイリツ</t>
    </rPh>
    <rPh sb="8" eb="10">
      <t>サンテイ</t>
    </rPh>
    <rPh sb="11" eb="13">
      <t>キソ</t>
    </rPh>
    <phoneticPr fontId="10"/>
  </si>
  <si>
    <t xml:space="preserve">  【ﾊ．建蔽率】</t>
    <rPh sb="5" eb="7">
      <t>ケンペイ</t>
    </rPh>
    <phoneticPr fontId="10"/>
  </si>
  <si>
    <t>耐火構造（防火上及び避難上支障がない主要構造部を有しない場合）</t>
    <rPh sb="0" eb="2">
      <t>タイカ</t>
    </rPh>
    <rPh sb="2" eb="4">
      <t>コウゾウ</t>
    </rPh>
    <rPh sb="5" eb="8">
      <t>ボウカジョウ</t>
    </rPh>
    <rPh sb="8" eb="9">
      <t>オヨ</t>
    </rPh>
    <rPh sb="10" eb="13">
      <t>ヒナンジョウ</t>
    </rPh>
    <rPh sb="13" eb="15">
      <t>シショウ</t>
    </rPh>
    <rPh sb="18" eb="23">
      <t>シュヨウコウゾウブ</t>
    </rPh>
    <rPh sb="24" eb="25">
      <t>ユウ</t>
    </rPh>
    <rPh sb="28" eb="30">
      <t>バアイ</t>
    </rPh>
    <phoneticPr fontId="10"/>
  </si>
  <si>
    <t>耐火構造（防火上及び避難上支障がない主要構造部を有する場合）</t>
    <rPh sb="0" eb="2">
      <t>タイカ</t>
    </rPh>
    <rPh sb="2" eb="4">
      <t>コウゾウ</t>
    </rPh>
    <rPh sb="5" eb="8">
      <t>ボウカジョウ</t>
    </rPh>
    <rPh sb="8" eb="9">
      <t>オヨ</t>
    </rPh>
    <rPh sb="10" eb="13">
      <t>ヒナンジョウ</t>
    </rPh>
    <rPh sb="13" eb="15">
      <t>シショウ</t>
    </rPh>
    <rPh sb="18" eb="23">
      <t>シュヨウコウゾウブ</t>
    </rPh>
    <rPh sb="24" eb="25">
      <t>ユウ</t>
    </rPh>
    <rPh sb="27" eb="29">
      <t>バアイ</t>
    </rPh>
    <phoneticPr fontId="10"/>
  </si>
  <si>
    <t>建築基準法施行令第108条の4第1項第1号イ及びロに掲げる基準に適合する構造</t>
    <phoneticPr fontId="10"/>
  </si>
  <si>
    <t>準耐火構造</t>
    <phoneticPr fontId="10"/>
  </si>
  <si>
    <t>準耐火構造と同等の準耐火性能を有する構造（ロ-1）</t>
    <phoneticPr fontId="10"/>
  </si>
  <si>
    <t>建築基準法施行令第109条の5第1号に掲げる基準に適合する構造</t>
    <phoneticPr fontId="10"/>
  </si>
  <si>
    <t>建築基準法第21条第1項ただし書に該当する建築物</t>
    <phoneticPr fontId="10"/>
  </si>
  <si>
    <t>建築基準法施行令第109条の7第1項第1号に掲げる基準に適合する構造</t>
    <rPh sb="15" eb="16">
      <t>ダイ</t>
    </rPh>
    <rPh sb="17" eb="18">
      <t>コウ</t>
    </rPh>
    <phoneticPr fontId="10"/>
  </si>
  <si>
    <t>建築基準法施行令第110条第1号に掲げる基準に適合する構造</t>
    <phoneticPr fontId="10"/>
  </si>
  <si>
    <t>【7.建築基準法第61条の規定の適用】</t>
    <rPh sb="3" eb="5">
      <t>ケンチク</t>
    </rPh>
    <rPh sb="5" eb="8">
      <t>キジュンホウ</t>
    </rPh>
    <rPh sb="8" eb="9">
      <t>ダイ</t>
    </rPh>
    <rPh sb="11" eb="12">
      <t>ジョウ</t>
    </rPh>
    <rPh sb="13" eb="15">
      <t>キテイ</t>
    </rPh>
    <rPh sb="16" eb="18">
      <t>テキヨウ</t>
    </rPh>
    <phoneticPr fontId="10"/>
  </si>
  <si>
    <t>耐火建築物</t>
    <rPh sb="0" eb="2">
      <t>タイカ</t>
    </rPh>
    <rPh sb="2" eb="5">
      <t>ケンチクブツ</t>
    </rPh>
    <phoneticPr fontId="10"/>
  </si>
  <si>
    <t>延焼防止建築物</t>
    <phoneticPr fontId="10"/>
  </si>
  <si>
    <t>準耐火建築物</t>
    <rPh sb="0" eb="1">
      <t>ジュン</t>
    </rPh>
    <rPh sb="1" eb="3">
      <t>タイカ</t>
    </rPh>
    <rPh sb="3" eb="6">
      <t>ケンチクブツ</t>
    </rPh>
    <phoneticPr fontId="10"/>
  </si>
  <si>
    <t>準延焼防止建築物</t>
    <rPh sb="0" eb="1">
      <t>ジュン</t>
    </rPh>
    <rPh sb="1" eb="3">
      <t>エンショウ</t>
    </rPh>
    <rPh sb="3" eb="5">
      <t>ボウシ</t>
    </rPh>
    <rPh sb="5" eb="8">
      <t>ケンチクブツ</t>
    </rPh>
    <phoneticPr fontId="10"/>
  </si>
  <si>
    <t>建築基準法第61条の規定の適用を受けない</t>
    <rPh sb="0" eb="2">
      <t>ケンチク</t>
    </rPh>
    <rPh sb="2" eb="5">
      <t>キジュンホウ</t>
    </rPh>
    <rPh sb="5" eb="6">
      <t>ダイ</t>
    </rPh>
    <rPh sb="8" eb="9">
      <t>ジョウ</t>
    </rPh>
    <rPh sb="10" eb="12">
      <t>キテイ</t>
    </rPh>
    <rPh sb="13" eb="15">
      <t>テキヨウ</t>
    </rPh>
    <rPh sb="16" eb="17">
      <t>ウ</t>
    </rPh>
    <phoneticPr fontId="10"/>
  </si>
  <si>
    <t>第四十号様式（第八条関係）（Ａ４）</t>
    <phoneticPr fontId="10"/>
  </si>
  <si>
    <t>建築基準法第15条第１項の規定による</t>
    <phoneticPr fontId="10"/>
  </si>
  <si>
    <t>建築工事届</t>
    <rPh sb="0" eb="2">
      <t>ケンチク</t>
    </rPh>
    <rPh sb="2" eb="4">
      <t>コウジ</t>
    </rPh>
    <rPh sb="4" eb="5">
      <t>トドケ</t>
    </rPh>
    <phoneticPr fontId="10"/>
  </si>
  <si>
    <t>（第一面）</t>
    <rPh sb="1" eb="2">
      <t>ダイ</t>
    </rPh>
    <rPh sb="2" eb="4">
      <t>イチメン</t>
    </rPh>
    <phoneticPr fontId="10"/>
  </si>
  <si>
    <t>日</t>
    <rPh sb="0" eb="1">
      <t>ニチ</t>
    </rPh>
    <phoneticPr fontId="10"/>
  </si>
  <si>
    <t>知事　様</t>
    <rPh sb="0" eb="2">
      <t>チジ</t>
    </rPh>
    <rPh sb="3" eb="4">
      <t>サマ</t>
    </rPh>
    <phoneticPr fontId="10"/>
  </si>
  <si>
    <t>　　建築主</t>
    <rPh sb="2" eb="5">
      <t>ケンチクヌシ</t>
    </rPh>
    <phoneticPr fontId="10"/>
  </si>
  <si>
    <t>氏名</t>
    <rPh sb="0" eb="2">
      <t>シメイ</t>
    </rPh>
    <phoneticPr fontId="10"/>
  </si>
  <si>
    <t>郵便番号</t>
    <rPh sb="0" eb="2">
      <t>ユウビン</t>
    </rPh>
    <rPh sb="2" eb="4">
      <t>バンゴウ</t>
    </rPh>
    <phoneticPr fontId="10"/>
  </si>
  <si>
    <t>-</t>
    <phoneticPr fontId="10"/>
  </si>
  <si>
    <t>住所</t>
    <rPh sb="0" eb="2">
      <t>ジュウショ</t>
    </rPh>
    <phoneticPr fontId="10"/>
  </si>
  <si>
    <t>電話番号</t>
    <rPh sb="0" eb="2">
      <t>デンワ</t>
    </rPh>
    <rPh sb="2" eb="4">
      <t>バンゴウ</t>
    </rPh>
    <phoneticPr fontId="10"/>
  </si>
  <si>
    <t>-</t>
  </si>
  <si>
    <t>　　工事施工者（設計者又は代理者）</t>
    <phoneticPr fontId="10"/>
  </si>
  <si>
    <t>営業所名（建築士事務所名）</t>
    <phoneticPr fontId="10"/>
  </si>
  <si>
    <t>郵便番号</t>
    <rPh sb="0" eb="4">
      <t>ユウビンバンゴウ</t>
    </rPh>
    <phoneticPr fontId="10"/>
  </si>
  <si>
    <t>所在地</t>
    <rPh sb="0" eb="3">
      <t>ショザイチ</t>
    </rPh>
    <phoneticPr fontId="10"/>
  </si>
  <si>
    <t>担当者の氏名</t>
    <rPh sb="0" eb="3">
      <t>タントウシャ</t>
    </rPh>
    <rPh sb="4" eb="6">
      <t>シメイ</t>
    </rPh>
    <phoneticPr fontId="10"/>
  </si>
  <si>
    <t>担当者の電話番号</t>
    <rPh sb="0" eb="3">
      <t>タントウシャ</t>
    </rPh>
    <rPh sb="4" eb="8">
      <t>デンワバンゴウ</t>
    </rPh>
    <phoneticPr fontId="10"/>
  </si>
  <si>
    <t>　　工事監理者</t>
    <rPh sb="2" eb="4">
      <t>コウジ</t>
    </rPh>
    <rPh sb="4" eb="6">
      <t>カンリ</t>
    </rPh>
    <rPh sb="6" eb="7">
      <t>シャ</t>
    </rPh>
    <phoneticPr fontId="10"/>
  </si>
  <si>
    <t>営業所名（建築士事務所名）</t>
    <rPh sb="0" eb="3">
      <t>エイギョウショ</t>
    </rPh>
    <rPh sb="3" eb="4">
      <t>メイ</t>
    </rPh>
    <rPh sb="5" eb="8">
      <t>ケンチクシ</t>
    </rPh>
    <rPh sb="8" eb="11">
      <t>ジムショ</t>
    </rPh>
    <rPh sb="11" eb="12">
      <t>メイ</t>
    </rPh>
    <phoneticPr fontId="10"/>
  </si>
  <si>
    <t>　　建築確認</t>
    <rPh sb="2" eb="4">
      <t>ケンチク</t>
    </rPh>
    <rPh sb="4" eb="6">
      <t>カクニン</t>
    </rPh>
    <phoneticPr fontId="10"/>
  </si>
  <si>
    <t>確認済証番号</t>
    <rPh sb="0" eb="2">
      <t>カクニン</t>
    </rPh>
    <rPh sb="2" eb="3">
      <t>ス</t>
    </rPh>
    <rPh sb="3" eb="4">
      <t>ショウ</t>
    </rPh>
    <rPh sb="4" eb="6">
      <t>バンゴウ</t>
    </rPh>
    <phoneticPr fontId="10"/>
  </si>
  <si>
    <t>確認済証交付年月日</t>
    <rPh sb="0" eb="2">
      <t>カクニン</t>
    </rPh>
    <rPh sb="2" eb="3">
      <t>ス</t>
    </rPh>
    <rPh sb="3" eb="4">
      <t>ショウ</t>
    </rPh>
    <rPh sb="4" eb="6">
      <t>コウフ</t>
    </rPh>
    <rPh sb="6" eb="9">
      <t>ネンガッピ</t>
    </rPh>
    <phoneticPr fontId="10"/>
  </si>
  <si>
    <t>確認済証交付者</t>
    <rPh sb="0" eb="2">
      <t>カクニン</t>
    </rPh>
    <rPh sb="2" eb="3">
      <t>ス</t>
    </rPh>
    <rPh sb="3" eb="4">
      <t>ショウ</t>
    </rPh>
    <rPh sb="4" eb="7">
      <t>コウフシャ</t>
    </rPh>
    <phoneticPr fontId="10"/>
  </si>
  <si>
    <t>　　除却工事施工者</t>
    <rPh sb="2" eb="4">
      <t>ジョキャク</t>
    </rPh>
    <rPh sb="4" eb="6">
      <t>コウジ</t>
    </rPh>
    <rPh sb="6" eb="9">
      <t>セコウシャ</t>
    </rPh>
    <phoneticPr fontId="10"/>
  </si>
  <si>
    <t>営業所名</t>
    <rPh sb="0" eb="3">
      <t>エイギョウショ</t>
    </rPh>
    <rPh sb="3" eb="4">
      <t>メイ</t>
    </rPh>
    <phoneticPr fontId="10"/>
  </si>
  <si>
    <t xml:space="preserve"> 　※受付経由機関記載欄</t>
    <phoneticPr fontId="10"/>
  </si>
  <si>
    <t>（第二面）</t>
    <rPh sb="1" eb="4">
      <t>ダイニメン</t>
    </rPh>
    <phoneticPr fontId="10"/>
  </si>
  <si>
    <t>【１．着工及び工事完了の予定期日】</t>
    <phoneticPr fontId="10"/>
  </si>
  <si>
    <t>カウント</t>
    <phoneticPr fontId="10"/>
  </si>
  <si>
    <t>イ．着工予定期日</t>
    <phoneticPr fontId="10"/>
  </si>
  <si>
    <t>ロ．工事完了予定期日</t>
    <phoneticPr fontId="10"/>
  </si>
  <si>
    <t>【２．建築主】</t>
    <phoneticPr fontId="10"/>
  </si>
  <si>
    <t>イ．建築主の種別</t>
    <phoneticPr fontId="10"/>
  </si>
  <si>
    <t>(1)国</t>
    <rPh sb="3" eb="4">
      <t>クニ</t>
    </rPh>
    <phoneticPr fontId="10"/>
  </si>
  <si>
    <t>(3)市区町村</t>
    <rPh sb="3" eb="7">
      <t>シクチョウソン</t>
    </rPh>
    <phoneticPr fontId="10"/>
  </si>
  <si>
    <t>ロ．資本の額又は
    出資の総額</t>
    <phoneticPr fontId="10"/>
  </si>
  <si>
    <t>(1)1,000万円以下</t>
    <phoneticPr fontId="10"/>
  </si>
  <si>
    <t>(2)1,000万円超～3,000万円以下</t>
    <phoneticPr fontId="10"/>
  </si>
  <si>
    <t>(3)3,000万円超～1億円以下</t>
    <phoneticPr fontId="10"/>
  </si>
  <si>
    <t>(4)1億円超～10億円以下</t>
    <phoneticPr fontId="10"/>
  </si>
  <si>
    <t>(5)10億円超</t>
    <phoneticPr fontId="10"/>
  </si>
  <si>
    <t>【３．敷地の位置】</t>
    <phoneticPr fontId="10"/>
  </si>
  <si>
    <t>イ．地名地番</t>
    <phoneticPr fontId="10"/>
  </si>
  <si>
    <t>青森県</t>
  </si>
  <si>
    <t>弘前市</t>
  </si>
  <si>
    <t>ロ．都市計画</t>
    <phoneticPr fontId="10"/>
  </si>
  <si>
    <t>(1)市街化区域</t>
    <phoneticPr fontId="10"/>
  </si>
  <si>
    <t>(2)市街化調整区域</t>
    <phoneticPr fontId="10"/>
  </si>
  <si>
    <t>(3)区域区分非設定都市計画区域</t>
    <phoneticPr fontId="10"/>
  </si>
  <si>
    <t>(4)準都市計画区域</t>
    <phoneticPr fontId="10"/>
  </si>
  <si>
    <t>(5)都市計画区域及び準都市計画区域外</t>
    <phoneticPr fontId="10"/>
  </si>
  <si>
    <t>【４．工事種別】</t>
    <phoneticPr fontId="10"/>
  </si>
  <si>
    <t>【５．主要用途】</t>
    <rPh sb="3" eb="5">
      <t>シュヨウ</t>
    </rPh>
    <rPh sb="5" eb="7">
      <t>ヨウト</t>
    </rPh>
    <phoneticPr fontId="10"/>
  </si>
  <si>
    <t>02</t>
  </si>
  <si>
    <t>（注意欄に記載の記号を記入してください）</t>
    <rPh sb="1" eb="2">
      <t>チュウ</t>
    </rPh>
    <rPh sb="2" eb="3">
      <t>イ</t>
    </rPh>
    <rPh sb="3" eb="4">
      <t>ラン</t>
    </rPh>
    <rPh sb="5" eb="7">
      <t>キサイ</t>
    </rPh>
    <rPh sb="8" eb="10">
      <t>キゴウ</t>
    </rPh>
    <rPh sb="11" eb="13">
      <t>キニュウ</t>
    </rPh>
    <phoneticPr fontId="10"/>
  </si>
  <si>
    <t>【６．一の建築物ごとの内容】</t>
    <phoneticPr fontId="10"/>
  </si>
  <si>
    <t>イ．番号</t>
    <phoneticPr fontId="10"/>
  </si>
  <si>
    <t>ロ．物件名</t>
    <rPh sb="2" eb="5">
      <t>ブッケンメイ</t>
    </rPh>
    <phoneticPr fontId="10"/>
  </si>
  <si>
    <r>
      <t xml:space="preserve">ハ．用途
</t>
    </r>
    <r>
      <rPr>
        <sz val="9"/>
        <color theme="1"/>
        <rFont val="ＭＳ 明朝"/>
        <family val="1"/>
        <charset val="128"/>
      </rPr>
      <t>（注意欄に記載の記号を
　記入してください）</t>
    </r>
    <rPh sb="2" eb="4">
      <t>ヨウト</t>
    </rPh>
    <rPh sb="13" eb="15">
      <t>キゴウ</t>
    </rPh>
    <phoneticPr fontId="10"/>
  </si>
  <si>
    <t>08110</t>
  </si>
  <si>
    <r>
      <t xml:space="preserve">ニ．工事部分の構造
</t>
    </r>
    <r>
      <rPr>
        <sz val="9"/>
        <color theme="1"/>
        <rFont val="ＭＳ 明朝"/>
        <family val="1"/>
        <charset val="128"/>
      </rPr>
      <t>（注意欄に記載の記号を
　記入してください）</t>
    </r>
    <rPh sb="18" eb="20">
      <t>キゴウ</t>
    </rPh>
    <phoneticPr fontId="10"/>
  </si>
  <si>
    <t>05</t>
  </si>
  <si>
    <t>ホ．工事の予定期間</t>
    <phoneticPr fontId="10"/>
  </si>
  <si>
    <t>月間</t>
    <rPh sb="0" eb="1">
      <t>ツキ</t>
    </rPh>
    <rPh sb="1" eb="2">
      <t>アイダ</t>
    </rPh>
    <phoneticPr fontId="10"/>
  </si>
  <si>
    <t>ヘ．工事部分の
　　  床面積の合計</t>
    <rPh sb="16" eb="18">
      <t>ゴウケイ</t>
    </rPh>
    <phoneticPr fontId="10"/>
  </si>
  <si>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0"/>
  </si>
  <si>
    <t>①</t>
    <phoneticPr fontId="10"/>
  </si>
  <si>
    <t>用途</t>
    <rPh sb="0" eb="2">
      <t>ヨウト</t>
    </rPh>
    <phoneticPr fontId="10"/>
  </si>
  <si>
    <t>08030</t>
  </si>
  <si>
    <t>①</t>
    <phoneticPr fontId="10"/>
  </si>
  <si>
    <t>㎡</t>
    <phoneticPr fontId="10"/>
  </si>
  <si>
    <t>②</t>
    <phoneticPr fontId="10"/>
  </si>
  <si>
    <t>③</t>
    <phoneticPr fontId="10"/>
  </si>
  <si>
    <t>チ．建築工事費予定額</t>
    <phoneticPr fontId="10"/>
  </si>
  <si>
    <t>万円</t>
    <rPh sb="0" eb="2">
      <t>マンエン</t>
    </rPh>
    <phoneticPr fontId="10"/>
  </si>
  <si>
    <t>消費税込み</t>
    <rPh sb="0" eb="2">
      <t>ショウヒ</t>
    </rPh>
    <phoneticPr fontId="10"/>
  </si>
  <si>
    <t>リ．新築工事の場合に
　　おける地上の階数</t>
    <rPh sb="2" eb="4">
      <t>シンチク</t>
    </rPh>
    <rPh sb="4" eb="6">
      <t>コウジ</t>
    </rPh>
    <rPh sb="7" eb="9">
      <t>バアイ</t>
    </rPh>
    <phoneticPr fontId="10"/>
  </si>
  <si>
    <t>ヌ．新築工事の場合に
　　おける地下の階数</t>
    <rPh sb="2" eb="6">
      <t>シンチクコウジ</t>
    </rPh>
    <rPh sb="7" eb="9">
      <t>バアイ</t>
    </rPh>
    <phoneticPr fontId="10"/>
  </si>
  <si>
    <t>【７．新築工事の場合における敷地面積】</t>
    <phoneticPr fontId="10"/>
  </si>
  <si>
    <t>㎡</t>
    <phoneticPr fontId="10"/>
  </si>
  <si>
    <t>（第三面）</t>
    <phoneticPr fontId="10"/>
  </si>
  <si>
    <t>【１．住宅部分の概要】</t>
    <phoneticPr fontId="10"/>
  </si>
  <si>
    <t>イ．番号</t>
    <phoneticPr fontId="10"/>
  </si>
  <si>
    <t>ロ．新設又は
　　　その他の別</t>
    <phoneticPr fontId="10"/>
  </si>
  <si>
    <t>(1)新設</t>
    <phoneticPr fontId="10"/>
  </si>
  <si>
    <t>(2)その他</t>
    <phoneticPr fontId="10"/>
  </si>
  <si>
    <t>ハ．新設住宅の資金</t>
    <phoneticPr fontId="10"/>
  </si>
  <si>
    <t>(1)民間資金住宅</t>
    <phoneticPr fontId="10"/>
  </si>
  <si>
    <t>(2)公営住宅</t>
    <phoneticPr fontId="10"/>
  </si>
  <si>
    <t>(3)住宅金融支援機構住宅</t>
    <phoneticPr fontId="10"/>
  </si>
  <si>
    <t>(4)都市再生機構住宅</t>
    <phoneticPr fontId="10"/>
  </si>
  <si>
    <t>(5)その他</t>
    <phoneticPr fontId="10"/>
  </si>
  <si>
    <t>ニ．住宅の建築工法</t>
    <phoneticPr fontId="10"/>
  </si>
  <si>
    <t>(1)在来工法</t>
    <phoneticPr fontId="10"/>
  </si>
  <si>
    <t>(2)プレハブ工法</t>
    <phoneticPr fontId="10"/>
  </si>
  <si>
    <t>(3)枠組壁工法</t>
    <phoneticPr fontId="10"/>
  </si>
  <si>
    <t>ホ．住宅の種類</t>
    <phoneticPr fontId="10"/>
  </si>
  <si>
    <t>(1)専用住宅</t>
    <phoneticPr fontId="10"/>
  </si>
  <si>
    <t>(2)併用住宅</t>
    <phoneticPr fontId="10"/>
  </si>
  <si>
    <t>(3)その他の住宅</t>
    <phoneticPr fontId="10"/>
  </si>
  <si>
    <t>ヘ．住宅の建て方</t>
    <rPh sb="2" eb="4">
      <t>ジュウタク</t>
    </rPh>
    <rPh sb="5" eb="6">
      <t>タ</t>
    </rPh>
    <rPh sb="7" eb="8">
      <t>カタ</t>
    </rPh>
    <phoneticPr fontId="10"/>
  </si>
  <si>
    <t>(1)一戸建住宅</t>
    <phoneticPr fontId="10"/>
  </si>
  <si>
    <t>(2)長屋建住宅</t>
    <phoneticPr fontId="10"/>
  </si>
  <si>
    <t>(3)共同住宅</t>
    <phoneticPr fontId="10"/>
  </si>
  <si>
    <t>ト．利用関係</t>
    <phoneticPr fontId="10"/>
  </si>
  <si>
    <t>(1)持家　</t>
    <phoneticPr fontId="10"/>
  </si>
  <si>
    <t>(2)貸家　　</t>
    <phoneticPr fontId="10"/>
  </si>
  <si>
    <t>(3)給与住宅</t>
    <phoneticPr fontId="10"/>
  </si>
  <si>
    <t>(4)分譲住宅</t>
    <phoneticPr fontId="10"/>
  </si>
  <si>
    <t>チ．住宅の戸数</t>
    <phoneticPr fontId="10"/>
  </si>
  <si>
    <t>リ．工事部分の
　　床面積の合計</t>
    <phoneticPr fontId="10"/>
  </si>
  <si>
    <t>㎡</t>
    <phoneticPr fontId="10"/>
  </si>
  <si>
    <t>イ．番号</t>
    <phoneticPr fontId="10"/>
  </si>
  <si>
    <t>ロ．新設又は
　　　その他の別</t>
    <phoneticPr fontId="10"/>
  </si>
  <si>
    <t>(1)新設</t>
    <phoneticPr fontId="10"/>
  </si>
  <si>
    <t>(2)その他</t>
    <phoneticPr fontId="10"/>
  </si>
  <si>
    <t>ハ．新設住宅の資金</t>
    <phoneticPr fontId="10"/>
  </si>
  <si>
    <t>(1)民間資金住宅</t>
    <phoneticPr fontId="10"/>
  </si>
  <si>
    <r>
      <rPr>
        <sz val="10"/>
        <color theme="1"/>
        <rFont val="ＭＳ 明朝"/>
        <family val="1"/>
        <charset val="128"/>
      </rPr>
      <t>(</t>
    </r>
    <r>
      <rPr>
        <sz val="11"/>
        <color theme="1"/>
        <rFont val="ＭＳ 明朝"/>
        <family val="1"/>
        <charset val="128"/>
      </rPr>
      <t>2)公営住宅</t>
    </r>
    <phoneticPr fontId="10"/>
  </si>
  <si>
    <t>(3)住宅金融支援機構住宅</t>
    <phoneticPr fontId="10"/>
  </si>
  <si>
    <t>(4)都市再生機構住宅</t>
    <phoneticPr fontId="10"/>
  </si>
  <si>
    <t>(5)その他</t>
    <phoneticPr fontId="10"/>
  </si>
  <si>
    <t>ニ．住宅の建築工法</t>
    <phoneticPr fontId="10"/>
  </si>
  <si>
    <t>(1)在来工法</t>
    <phoneticPr fontId="10"/>
  </si>
  <si>
    <t>(2)プレハブ工法</t>
    <phoneticPr fontId="10"/>
  </si>
  <si>
    <t>(3)枠組壁工法</t>
    <phoneticPr fontId="10"/>
  </si>
  <si>
    <t>ホ．住宅の種類</t>
    <phoneticPr fontId="10"/>
  </si>
  <si>
    <t>(1)専用住宅</t>
    <phoneticPr fontId="10"/>
  </si>
  <si>
    <t>(2)併用住宅</t>
    <phoneticPr fontId="10"/>
  </si>
  <si>
    <t>(3)その他の住宅</t>
    <phoneticPr fontId="10"/>
  </si>
  <si>
    <t>(1)一戸建住宅</t>
    <phoneticPr fontId="10"/>
  </si>
  <si>
    <t>(2)長屋建住宅</t>
    <phoneticPr fontId="10"/>
  </si>
  <si>
    <t>(3)共同住宅</t>
    <phoneticPr fontId="10"/>
  </si>
  <si>
    <t>ト．利用関係</t>
    <phoneticPr fontId="10"/>
  </si>
  <si>
    <t>(1)持家　</t>
    <phoneticPr fontId="10"/>
  </si>
  <si>
    <t>(2)貸家　　</t>
    <phoneticPr fontId="10"/>
  </si>
  <si>
    <t>(3)給与住宅</t>
    <phoneticPr fontId="10"/>
  </si>
  <si>
    <t>(4)分譲住宅</t>
    <phoneticPr fontId="10"/>
  </si>
  <si>
    <t>チ．住宅の戸数</t>
    <phoneticPr fontId="10"/>
  </si>
  <si>
    <t>(2)公営住宅</t>
    <phoneticPr fontId="10"/>
  </si>
  <si>
    <t>【２．除却建築物の概要】</t>
    <rPh sb="3" eb="5">
      <t>ジョキャク</t>
    </rPh>
    <rPh sb="5" eb="8">
      <t>ケンチクブツ</t>
    </rPh>
    <rPh sb="9" eb="11">
      <t>ガイヨウ</t>
    </rPh>
    <phoneticPr fontId="10"/>
  </si>
  <si>
    <t>　イ．産業分類</t>
    <rPh sb="3" eb="7">
      <t>サンギョウブンルイ</t>
    </rPh>
    <phoneticPr fontId="10"/>
  </si>
  <si>
    <t>イ．主要用途</t>
    <rPh sb="2" eb="4">
      <t>シュヨウ</t>
    </rPh>
    <rPh sb="4" eb="6">
      <t>ヨウト</t>
    </rPh>
    <phoneticPr fontId="10"/>
  </si>
  <si>
    <t>（注意欄に記載の記号を記入してください）</t>
    <rPh sb="8" eb="10">
      <t>キゴウ</t>
    </rPh>
    <phoneticPr fontId="10"/>
  </si>
  <si>
    <t xml:space="preserve">  ロ．除却原因</t>
    <phoneticPr fontId="10"/>
  </si>
  <si>
    <t>ロ．除却原因</t>
    <phoneticPr fontId="10"/>
  </si>
  <si>
    <t>(1)老朽して危険があるため</t>
    <phoneticPr fontId="10"/>
  </si>
  <si>
    <t>　ハ．構造</t>
    <phoneticPr fontId="10"/>
  </si>
  <si>
    <t>ハ．構造</t>
    <phoneticPr fontId="10"/>
  </si>
  <si>
    <t>(1)木造</t>
    <phoneticPr fontId="10"/>
  </si>
  <si>
    <t>　ニ．建築物の数</t>
    <phoneticPr fontId="10"/>
  </si>
  <si>
    <t>ニ．建築物の数</t>
    <phoneticPr fontId="10"/>
  </si>
  <si>
    <t>棟</t>
    <rPh sb="0" eb="1">
      <t>トウ</t>
    </rPh>
    <phoneticPr fontId="10"/>
  </si>
  <si>
    <t>　ホ．住宅の戸数</t>
    <phoneticPr fontId="10"/>
  </si>
  <si>
    <t>ホ．住宅の戸数</t>
    <phoneticPr fontId="10"/>
  </si>
  <si>
    <t>　チ．住宅の利用関係</t>
    <phoneticPr fontId="10"/>
  </si>
  <si>
    <t>ヘ．住宅の利用関係</t>
    <phoneticPr fontId="10"/>
  </si>
  <si>
    <t>(1)持家</t>
    <phoneticPr fontId="10"/>
  </si>
  <si>
    <t>(2)貸家</t>
    <phoneticPr fontId="10"/>
  </si>
  <si>
    <t>ト．建築物の床面積の合計</t>
    <phoneticPr fontId="10"/>
  </si>
  <si>
    <t>　ヌ．建築物の評価額</t>
    <phoneticPr fontId="10"/>
  </si>
  <si>
    <t>チ．建築物の評価額</t>
    <phoneticPr fontId="10"/>
  </si>
  <si>
    <t>万円</t>
    <rPh sb="0" eb="1">
      <t>マン</t>
    </rPh>
    <rPh sb="1" eb="2">
      <t>エン</t>
    </rPh>
    <phoneticPr fontId="10"/>
  </si>
  <si>
    <t>03</t>
  </si>
  <si>
    <t>04</t>
  </si>
  <si>
    <t>06</t>
  </si>
  <si>
    <t>No.2</t>
    <phoneticPr fontId="10"/>
  </si>
  <si>
    <t>No.3</t>
    <phoneticPr fontId="10"/>
  </si>
  <si>
    <t>【４．工事種別】</t>
    <phoneticPr fontId="10"/>
  </si>
  <si>
    <t>【６．一の建築物ごとの内容】</t>
    <phoneticPr fontId="10"/>
  </si>
  <si>
    <t>【６．一の建築物ごとの内容】</t>
    <phoneticPr fontId="10"/>
  </si>
  <si>
    <t>イ．番号</t>
    <phoneticPr fontId="10"/>
  </si>
  <si>
    <t>多用途</t>
    <phoneticPr fontId="10"/>
  </si>
  <si>
    <t>ホ．工事の予定期間</t>
    <phoneticPr fontId="10"/>
  </si>
  <si>
    <t>㎡</t>
    <phoneticPr fontId="10"/>
  </si>
  <si>
    <t>①</t>
    <phoneticPr fontId="10"/>
  </si>
  <si>
    <t>①</t>
    <phoneticPr fontId="10"/>
  </si>
  <si>
    <t>①</t>
    <phoneticPr fontId="10"/>
  </si>
  <si>
    <t>ロ．新設又は
　　　その他の別</t>
    <phoneticPr fontId="10"/>
  </si>
  <si>
    <t>(1)新設</t>
    <phoneticPr fontId="10"/>
  </si>
  <si>
    <t>(2)その他</t>
    <phoneticPr fontId="10"/>
  </si>
  <si>
    <t>ハ．新設住宅の資金</t>
    <phoneticPr fontId="10"/>
  </si>
  <si>
    <t>(1)民間資金住宅</t>
    <phoneticPr fontId="10"/>
  </si>
  <si>
    <t>(2)公営住宅</t>
    <phoneticPr fontId="10"/>
  </si>
  <si>
    <t>(3)住宅金融支援機構住宅</t>
    <phoneticPr fontId="10"/>
  </si>
  <si>
    <t>(4)都市再生機構住宅</t>
    <phoneticPr fontId="10"/>
  </si>
  <si>
    <t>(5)その他</t>
    <phoneticPr fontId="10"/>
  </si>
  <si>
    <t>ニ．住宅の建築工法</t>
    <phoneticPr fontId="10"/>
  </si>
  <si>
    <t>(1)在来工法</t>
    <phoneticPr fontId="10"/>
  </si>
  <si>
    <t>(2)プレハブ工法</t>
    <phoneticPr fontId="10"/>
  </si>
  <si>
    <t>(3)枠組壁工法</t>
    <phoneticPr fontId="10"/>
  </si>
  <si>
    <t>ホ．住宅の種類</t>
    <phoneticPr fontId="10"/>
  </si>
  <si>
    <t>(1)専用住宅</t>
    <phoneticPr fontId="10"/>
  </si>
  <si>
    <t>(2)併用住宅</t>
    <phoneticPr fontId="10"/>
  </si>
  <si>
    <t>(3)その他の住宅</t>
    <phoneticPr fontId="10"/>
  </si>
  <si>
    <t>(1)一戸建住宅</t>
    <phoneticPr fontId="10"/>
  </si>
  <si>
    <t>(2)長屋建住宅</t>
    <phoneticPr fontId="10"/>
  </si>
  <si>
    <t>(3)共同住宅</t>
    <phoneticPr fontId="10"/>
  </si>
  <si>
    <t>ト．利用関係</t>
    <phoneticPr fontId="10"/>
  </si>
  <si>
    <t>(1)持家　</t>
    <phoneticPr fontId="10"/>
  </si>
  <si>
    <t>(2)貸家　　</t>
    <phoneticPr fontId="10"/>
  </si>
  <si>
    <t>(3)給与住宅</t>
    <phoneticPr fontId="10"/>
  </si>
  <si>
    <t>(4)分譲住宅</t>
    <phoneticPr fontId="10"/>
  </si>
  <si>
    <t>チ．住宅の戸数</t>
    <phoneticPr fontId="10"/>
  </si>
  <si>
    <t>主要用途</t>
    <rPh sb="0" eb="4">
      <t>シュヨウヨウト</t>
    </rPh>
    <phoneticPr fontId="10"/>
  </si>
  <si>
    <t>構造</t>
    <rPh sb="0" eb="2">
      <t>コウゾウ</t>
    </rPh>
    <phoneticPr fontId="10"/>
  </si>
  <si>
    <t>01</t>
  </si>
  <si>
    <t>08010</t>
  </si>
  <si>
    <t>08020</t>
  </si>
  <si>
    <t>08040</t>
  </si>
  <si>
    <t>08050</t>
  </si>
  <si>
    <t>08070</t>
  </si>
  <si>
    <t>08080</t>
  </si>
  <si>
    <t>08082</t>
  </si>
  <si>
    <t>08090</t>
  </si>
  <si>
    <t>08100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</si>
  <si>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</si>
  <si>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</si>
  <si>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</si>
  <si>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</si>
  <si>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</si>
  <si>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</si>
  <si>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</si>
  <si>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</si>
  <si>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</si>
  <si>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</si>
  <si>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</si>
  <si>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</si>
  <si>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</si>
  <si>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</si>
  <si>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</si>
  <si>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</si>
  <si>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</si>
  <si>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</si>
  <si>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</si>
  <si>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</si>
  <si>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</si>
  <si>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</si>
  <si>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</si>
  <si>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</si>
  <si>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</si>
  <si>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</si>
  <si>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</si>
  <si>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</si>
  <si>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</si>
  <si>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</si>
  <si>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</si>
  <si>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</si>
  <si>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</si>
  <si>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</si>
  <si>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</si>
  <si>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</si>
  <si>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</si>
  <si>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</si>
  <si>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</si>
  <si>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</si>
  <si>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</si>
  <si>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</si>
  <si>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</si>
  <si>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</si>
  <si>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</si>
  <si>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</si>
  <si>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</si>
  <si>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</si>
  <si>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</si>
  <si>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</si>
  <si>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</si>
  <si>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</si>
  <si>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</si>
  <si>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</si>
  <si>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</si>
  <si>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</si>
  <si>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</si>
  <si>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</si>
  <si>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</si>
  <si>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</si>
  <si>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</si>
  <si>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北海道</t>
  </si>
  <si>
    <t>岩手県</t>
  </si>
  <si>
    <t>宮城県</t>
  </si>
  <si>
    <t>秋田県</t>
  </si>
  <si>
    <t>山形県</t>
  </si>
  <si>
    <t>福島県</t>
  </si>
  <si>
    <t>茨城県</t>
    <phoneticPr fontId="10"/>
  </si>
  <si>
    <t>栃木県</t>
    <phoneticPr fontId="10"/>
  </si>
  <si>
    <t>群馬県</t>
    <phoneticPr fontId="10"/>
  </si>
  <si>
    <t>埼玉県</t>
    <phoneticPr fontId="10"/>
  </si>
  <si>
    <t>千葉県</t>
  </si>
  <si>
    <t>東京都</t>
    <phoneticPr fontId="10"/>
  </si>
  <si>
    <t>神奈川県</t>
    <phoneticPr fontId="10"/>
  </si>
  <si>
    <t>新潟県</t>
    <phoneticPr fontId="10"/>
  </si>
  <si>
    <t>富山県</t>
    <phoneticPr fontId="10"/>
  </si>
  <si>
    <t>石川県</t>
    <phoneticPr fontId="10"/>
  </si>
  <si>
    <t>福井県</t>
    <phoneticPr fontId="10"/>
  </si>
  <si>
    <t>山梨県</t>
    <phoneticPr fontId="10"/>
  </si>
  <si>
    <t>長野県</t>
  </si>
  <si>
    <t>岐阜県</t>
    <phoneticPr fontId="10"/>
  </si>
  <si>
    <t>静岡県</t>
    <phoneticPr fontId="10"/>
  </si>
  <si>
    <t>愛知県</t>
    <phoneticPr fontId="10"/>
  </si>
  <si>
    <t>三重県</t>
    <phoneticPr fontId="10"/>
  </si>
  <si>
    <t>滋賀県</t>
    <phoneticPr fontId="10"/>
  </si>
  <si>
    <t>京都府</t>
    <phoneticPr fontId="10"/>
  </si>
  <si>
    <t>大阪府</t>
    <phoneticPr fontId="10"/>
  </si>
  <si>
    <t>兵庫県</t>
    <phoneticPr fontId="10"/>
  </si>
  <si>
    <t>奈良県</t>
    <phoneticPr fontId="10"/>
  </si>
  <si>
    <t>和歌山県</t>
    <phoneticPr fontId="10"/>
  </si>
  <si>
    <t>鳥取県</t>
    <phoneticPr fontId="10"/>
  </si>
  <si>
    <t>島根県</t>
    <phoneticPr fontId="10"/>
  </si>
  <si>
    <t>岡山県</t>
    <phoneticPr fontId="10"/>
  </si>
  <si>
    <t>広島県</t>
    <phoneticPr fontId="10"/>
  </si>
  <si>
    <t>山口県</t>
    <phoneticPr fontId="10"/>
  </si>
  <si>
    <t>徳島県</t>
    <phoneticPr fontId="10"/>
  </si>
  <si>
    <t>香川県</t>
    <phoneticPr fontId="10"/>
  </si>
  <si>
    <t>愛媛県</t>
    <phoneticPr fontId="10"/>
  </si>
  <si>
    <t>高知県</t>
    <phoneticPr fontId="10"/>
  </si>
  <si>
    <t>福岡県</t>
    <phoneticPr fontId="10"/>
  </si>
  <si>
    <t>佐賀県</t>
    <phoneticPr fontId="10"/>
  </si>
  <si>
    <t>長崎県</t>
    <phoneticPr fontId="10"/>
  </si>
  <si>
    <t>熊本県</t>
    <phoneticPr fontId="10"/>
  </si>
  <si>
    <t>大分県</t>
    <phoneticPr fontId="10"/>
  </si>
  <si>
    <t>宮崎県</t>
    <phoneticPr fontId="10"/>
  </si>
  <si>
    <t>鹿児島県</t>
    <phoneticPr fontId="10"/>
  </si>
  <si>
    <t>沖縄県</t>
    <phoneticPr fontId="10"/>
  </si>
  <si>
    <t>札幌市中央区</t>
    <phoneticPr fontId="28"/>
  </si>
  <si>
    <t>青森市</t>
  </si>
  <si>
    <t>盛岡市</t>
  </si>
  <si>
    <t>仙台市青葉区</t>
    <phoneticPr fontId="28"/>
  </si>
  <si>
    <t>秋田市</t>
  </si>
  <si>
    <t>山形市</t>
  </si>
  <si>
    <t>福島市</t>
  </si>
  <si>
    <t>水戸市</t>
  </si>
  <si>
    <t>宇都宮市</t>
  </si>
  <si>
    <t>前橋市</t>
  </si>
  <si>
    <t>さいたま市西区</t>
    <phoneticPr fontId="28"/>
  </si>
  <si>
    <t>千葉市中央区</t>
    <phoneticPr fontId="28"/>
  </si>
  <si>
    <t>千代田区</t>
  </si>
  <si>
    <t>横浜市鶴見区</t>
    <phoneticPr fontId="28"/>
  </si>
  <si>
    <t>新潟市北区</t>
    <phoneticPr fontId="28"/>
  </si>
  <si>
    <t>富山市</t>
  </si>
  <si>
    <t>金沢市</t>
  </si>
  <si>
    <t>福井市</t>
  </si>
  <si>
    <t>甲府市</t>
  </si>
  <si>
    <t>長野市</t>
  </si>
  <si>
    <t>岐阜市</t>
  </si>
  <si>
    <t>静岡市葵区</t>
    <phoneticPr fontId="28"/>
  </si>
  <si>
    <t>名古屋市千種区</t>
    <phoneticPr fontId="28"/>
  </si>
  <si>
    <t>津市</t>
  </si>
  <si>
    <t>大津市</t>
  </si>
  <si>
    <t>京都市北区</t>
    <phoneticPr fontId="28"/>
  </si>
  <si>
    <t>大阪市都島区</t>
    <phoneticPr fontId="28"/>
  </si>
  <si>
    <t>神戸市東灘区</t>
    <phoneticPr fontId="28"/>
  </si>
  <si>
    <t>奈良市</t>
  </si>
  <si>
    <t>和歌山市</t>
  </si>
  <si>
    <t>鳥取市</t>
  </si>
  <si>
    <t>松江市</t>
  </si>
  <si>
    <t>岡山市北区</t>
    <phoneticPr fontId="28"/>
  </si>
  <si>
    <t>広島市中区</t>
    <phoneticPr fontId="28"/>
  </si>
  <si>
    <t>下関市</t>
  </si>
  <si>
    <t>徳島市</t>
  </si>
  <si>
    <t>高松市</t>
  </si>
  <si>
    <t>松山市</t>
  </si>
  <si>
    <t>高知市</t>
  </si>
  <si>
    <t>北九州市門司区</t>
    <phoneticPr fontId="28"/>
  </si>
  <si>
    <t>佐賀市</t>
  </si>
  <si>
    <t>長崎市</t>
  </si>
  <si>
    <t>熊本市中央区</t>
    <phoneticPr fontId="28"/>
  </si>
  <si>
    <t>大分市</t>
  </si>
  <si>
    <t>宮崎市</t>
  </si>
  <si>
    <t>鹿児島市</t>
  </si>
  <si>
    <t>那覇市</t>
  </si>
  <si>
    <t>札幌市北区</t>
    <phoneticPr fontId="28"/>
  </si>
  <si>
    <t>宮古市</t>
  </si>
  <si>
    <t>仙台市宮城野区</t>
    <phoneticPr fontId="28"/>
  </si>
  <si>
    <t>能代市</t>
  </si>
  <si>
    <t>米沢市</t>
  </si>
  <si>
    <t>会津若松市</t>
  </si>
  <si>
    <t>日立市</t>
  </si>
  <si>
    <t>足利市</t>
  </si>
  <si>
    <t>高崎市</t>
  </si>
  <si>
    <t>さいたま市北区</t>
    <phoneticPr fontId="28"/>
  </si>
  <si>
    <t>千葉市花見川区</t>
    <phoneticPr fontId="28"/>
  </si>
  <si>
    <t>中央区</t>
  </si>
  <si>
    <t>横浜市神奈川区</t>
    <phoneticPr fontId="28"/>
  </si>
  <si>
    <t>新潟市東区</t>
    <phoneticPr fontId="28"/>
  </si>
  <si>
    <t>高岡市</t>
  </si>
  <si>
    <t>七尾市</t>
  </si>
  <si>
    <t>敦賀市</t>
  </si>
  <si>
    <t>富士吉田市</t>
  </si>
  <si>
    <t>松本市</t>
  </si>
  <si>
    <t>大垣市</t>
  </si>
  <si>
    <t>静岡市駿河区</t>
    <phoneticPr fontId="28"/>
  </si>
  <si>
    <t>名古屋市東区</t>
    <phoneticPr fontId="28"/>
  </si>
  <si>
    <t>四日市市</t>
  </si>
  <si>
    <t>彦根市</t>
  </si>
  <si>
    <t>京都市上京区</t>
    <phoneticPr fontId="28"/>
  </si>
  <si>
    <t>大阪市福島区</t>
    <phoneticPr fontId="28"/>
  </si>
  <si>
    <t>神戸市灘区</t>
    <phoneticPr fontId="28"/>
  </si>
  <si>
    <t>大和高田市</t>
  </si>
  <si>
    <t>海南市</t>
  </si>
  <si>
    <t>米子市</t>
  </si>
  <si>
    <t>浜田市</t>
  </si>
  <si>
    <t>岡山市中区</t>
    <phoneticPr fontId="28"/>
  </si>
  <si>
    <t>広島市東区</t>
    <phoneticPr fontId="28"/>
  </si>
  <si>
    <t>宇部市</t>
  </si>
  <si>
    <t>鳴門市</t>
  </si>
  <si>
    <t>丸亀市</t>
  </si>
  <si>
    <t>今治市</t>
  </si>
  <si>
    <t>室戸市</t>
  </si>
  <si>
    <t>北九州市若松区</t>
    <phoneticPr fontId="28"/>
  </si>
  <si>
    <t>唐津市</t>
  </si>
  <si>
    <t>佐世保市</t>
  </si>
  <si>
    <t>熊本市東区</t>
    <phoneticPr fontId="28"/>
  </si>
  <si>
    <t>別府市</t>
  </si>
  <si>
    <t>都城市</t>
  </si>
  <si>
    <t>鹿屋市</t>
  </si>
  <si>
    <t>宜野湾市</t>
  </si>
  <si>
    <t>札幌市東区</t>
    <phoneticPr fontId="28"/>
  </si>
  <si>
    <t>八戸市</t>
  </si>
  <si>
    <t>大船渡市</t>
  </si>
  <si>
    <t>仙台市若林区</t>
    <phoneticPr fontId="28"/>
  </si>
  <si>
    <t>横手市</t>
  </si>
  <si>
    <t>鶴岡市</t>
  </si>
  <si>
    <t>郡山市</t>
  </si>
  <si>
    <t>土浦市</t>
  </si>
  <si>
    <t>栃木市</t>
  </si>
  <si>
    <t>桐生市</t>
  </si>
  <si>
    <t>さいたま市大宮区</t>
    <phoneticPr fontId="28"/>
  </si>
  <si>
    <t>千葉市稲毛区</t>
    <phoneticPr fontId="28"/>
  </si>
  <si>
    <t>港区</t>
  </si>
  <si>
    <t>横浜市西区</t>
    <phoneticPr fontId="28"/>
  </si>
  <si>
    <t>新潟市中央区</t>
    <phoneticPr fontId="28"/>
  </si>
  <si>
    <t>魚津市</t>
  </si>
  <si>
    <t>小松市</t>
  </si>
  <si>
    <t>小浜市</t>
  </si>
  <si>
    <t>都留市</t>
  </si>
  <si>
    <t>上田市</t>
  </si>
  <si>
    <t>高山市</t>
  </si>
  <si>
    <t>静岡市清水区</t>
    <phoneticPr fontId="28"/>
  </si>
  <si>
    <t>名古屋市北区</t>
    <phoneticPr fontId="28"/>
  </si>
  <si>
    <t>伊勢市</t>
  </si>
  <si>
    <t>長浜市</t>
  </si>
  <si>
    <t>京都市左京区</t>
    <phoneticPr fontId="28"/>
  </si>
  <si>
    <t>大阪市此花区</t>
    <phoneticPr fontId="28"/>
  </si>
  <si>
    <t>神戸市兵庫区</t>
    <phoneticPr fontId="28"/>
  </si>
  <si>
    <t>大和郡山市</t>
  </si>
  <si>
    <t>橋本市</t>
  </si>
  <si>
    <t>倉吉市</t>
  </si>
  <si>
    <t>出雲市</t>
  </si>
  <si>
    <t>岡山市東区</t>
    <phoneticPr fontId="28"/>
  </si>
  <si>
    <t>広島市南区</t>
    <phoneticPr fontId="28"/>
  </si>
  <si>
    <t>山口市</t>
  </si>
  <si>
    <t>小松島市</t>
  </si>
  <si>
    <t>坂出市</t>
  </si>
  <si>
    <t>宇和島市</t>
  </si>
  <si>
    <t>安芸市</t>
  </si>
  <si>
    <t>北九州市戸畑区</t>
    <phoneticPr fontId="28"/>
  </si>
  <si>
    <t>鳥栖市</t>
  </si>
  <si>
    <t>島原市</t>
  </si>
  <si>
    <t>熊本市西区</t>
    <phoneticPr fontId="28"/>
  </si>
  <si>
    <t>中津市</t>
  </si>
  <si>
    <t>延岡市</t>
  </si>
  <si>
    <t>枕崎市</t>
  </si>
  <si>
    <t>石垣市</t>
  </si>
  <si>
    <t>札幌市白石区</t>
    <phoneticPr fontId="28"/>
  </si>
  <si>
    <t>黒石市</t>
  </si>
  <si>
    <t>花巻市</t>
  </si>
  <si>
    <t>仙台市太白区</t>
    <phoneticPr fontId="28"/>
  </si>
  <si>
    <t>大館市</t>
  </si>
  <si>
    <t>酒田市</t>
  </si>
  <si>
    <t>いわき市</t>
  </si>
  <si>
    <t>古河市</t>
  </si>
  <si>
    <t>佐野市</t>
  </si>
  <si>
    <t>伊勢崎市</t>
  </si>
  <si>
    <t>さいたま市見沼区</t>
    <phoneticPr fontId="28"/>
  </si>
  <si>
    <t>千葉市若葉区</t>
    <phoneticPr fontId="28"/>
  </si>
  <si>
    <t>新宿区</t>
  </si>
  <si>
    <t>横浜市中区</t>
    <phoneticPr fontId="28"/>
  </si>
  <si>
    <t>新潟市江南区</t>
    <phoneticPr fontId="28"/>
  </si>
  <si>
    <t>氷見市</t>
  </si>
  <si>
    <t>輪島市</t>
  </si>
  <si>
    <t>大野市</t>
  </si>
  <si>
    <t>山梨市</t>
  </si>
  <si>
    <t>岡谷市</t>
  </si>
  <si>
    <t>多治見市</t>
  </si>
  <si>
    <t>浜松市中区</t>
    <phoneticPr fontId="28"/>
  </si>
  <si>
    <t>名古屋市西区</t>
    <phoneticPr fontId="28"/>
  </si>
  <si>
    <t>松阪市</t>
  </si>
  <si>
    <t>近江八幡市</t>
  </si>
  <si>
    <t>京都市中京区</t>
    <phoneticPr fontId="28"/>
  </si>
  <si>
    <t>大阪市西区</t>
    <phoneticPr fontId="28"/>
  </si>
  <si>
    <t>神戸市長田区</t>
    <phoneticPr fontId="28"/>
  </si>
  <si>
    <t>天理市</t>
  </si>
  <si>
    <t>有田市</t>
  </si>
  <si>
    <t>境港市</t>
  </si>
  <si>
    <t>益田市</t>
  </si>
  <si>
    <t>岡山市南区</t>
    <phoneticPr fontId="28"/>
  </si>
  <si>
    <t>広島市西区</t>
    <phoneticPr fontId="28"/>
  </si>
  <si>
    <t>萩市</t>
  </si>
  <si>
    <t>阿南市</t>
  </si>
  <si>
    <t>善通寺市</t>
  </si>
  <si>
    <t>八幡浜市</t>
  </si>
  <si>
    <t>南国市</t>
  </si>
  <si>
    <t>北九州市小倉北区</t>
    <phoneticPr fontId="28"/>
  </si>
  <si>
    <t>多久市</t>
  </si>
  <si>
    <t>諫早市</t>
  </si>
  <si>
    <t>熊本市南区</t>
    <phoneticPr fontId="28"/>
  </si>
  <si>
    <t>日田市</t>
  </si>
  <si>
    <t>日南市</t>
  </si>
  <si>
    <t>阿久根市</t>
  </si>
  <si>
    <t>浦添市</t>
  </si>
  <si>
    <t>札幌市豊平区</t>
    <phoneticPr fontId="28"/>
  </si>
  <si>
    <t>五所川原市</t>
  </si>
  <si>
    <t>北上市</t>
  </si>
  <si>
    <t>仙台市泉区</t>
    <phoneticPr fontId="28"/>
  </si>
  <si>
    <t>男鹿市</t>
  </si>
  <si>
    <t>新庄市</t>
  </si>
  <si>
    <t>白河市</t>
  </si>
  <si>
    <t>石岡市</t>
  </si>
  <si>
    <t>鹿沼市</t>
  </si>
  <si>
    <t>太田市</t>
  </si>
  <si>
    <t>さいたま市中央区</t>
    <phoneticPr fontId="28"/>
  </si>
  <si>
    <t>千葉市緑区</t>
    <phoneticPr fontId="28"/>
  </si>
  <si>
    <t>文京区</t>
  </si>
  <si>
    <t>横浜市南区</t>
    <phoneticPr fontId="28"/>
  </si>
  <si>
    <t>新潟市秋葉区</t>
    <phoneticPr fontId="28"/>
  </si>
  <si>
    <t>滑川市</t>
  </si>
  <si>
    <t>珠洲市</t>
  </si>
  <si>
    <t>勝山市</t>
  </si>
  <si>
    <t>大月市</t>
  </si>
  <si>
    <t>飯田市</t>
  </si>
  <si>
    <t>関市</t>
  </si>
  <si>
    <t>浜松市東区</t>
    <phoneticPr fontId="28"/>
  </si>
  <si>
    <t>名古屋市中村区</t>
    <phoneticPr fontId="28"/>
  </si>
  <si>
    <t>桑名市</t>
  </si>
  <si>
    <t>草津市</t>
  </si>
  <si>
    <t>京都市東山区</t>
    <phoneticPr fontId="28"/>
  </si>
  <si>
    <t>大阪市港区</t>
    <phoneticPr fontId="28"/>
  </si>
  <si>
    <t>神戸市須磨区</t>
    <phoneticPr fontId="28"/>
  </si>
  <si>
    <t>橿原市</t>
  </si>
  <si>
    <t>御坊市</t>
  </si>
  <si>
    <t>岩美町</t>
  </si>
  <si>
    <t>大田市</t>
  </si>
  <si>
    <t>倉敷市</t>
  </si>
  <si>
    <t>広島市安佐南区</t>
    <phoneticPr fontId="28"/>
  </si>
  <si>
    <t>防府市</t>
  </si>
  <si>
    <t>吉野川市</t>
  </si>
  <si>
    <t>観音寺市</t>
  </si>
  <si>
    <t>新居浜市</t>
  </si>
  <si>
    <t>土佐市</t>
  </si>
  <si>
    <t>北九州市小倉南区</t>
    <phoneticPr fontId="28"/>
  </si>
  <si>
    <t>伊万里市</t>
  </si>
  <si>
    <t>大村市</t>
  </si>
  <si>
    <t>熊本市北区</t>
    <phoneticPr fontId="28"/>
  </si>
  <si>
    <t>佐伯市</t>
  </si>
  <si>
    <t>小林市</t>
  </si>
  <si>
    <t>出水市</t>
  </si>
  <si>
    <t>名護市</t>
  </si>
  <si>
    <t>札幌市南区</t>
    <phoneticPr fontId="28"/>
  </si>
  <si>
    <t>十和田市</t>
  </si>
  <si>
    <t>久慈市</t>
  </si>
  <si>
    <t>石巻市</t>
  </si>
  <si>
    <t>湯沢市</t>
  </si>
  <si>
    <t>寒河江市</t>
  </si>
  <si>
    <t>須賀川市</t>
  </si>
  <si>
    <t>結城市</t>
  </si>
  <si>
    <t>日光市</t>
  </si>
  <si>
    <t>沼田市</t>
  </si>
  <si>
    <t>さいたま市桜区</t>
    <phoneticPr fontId="28"/>
  </si>
  <si>
    <t>千葉市美浜区</t>
    <phoneticPr fontId="28"/>
  </si>
  <si>
    <t>台東区</t>
  </si>
  <si>
    <t>横浜市保土ケ谷区</t>
    <phoneticPr fontId="28"/>
  </si>
  <si>
    <t>新潟市南区</t>
    <phoneticPr fontId="28"/>
  </si>
  <si>
    <t>黒部市</t>
  </si>
  <si>
    <t>加賀市</t>
  </si>
  <si>
    <t>鯖江市</t>
  </si>
  <si>
    <t>韮崎市</t>
  </si>
  <si>
    <t>諏訪市</t>
  </si>
  <si>
    <t>中津川市</t>
  </si>
  <si>
    <t>浜松市西区</t>
    <phoneticPr fontId="28"/>
  </si>
  <si>
    <t>名古屋市中区</t>
    <phoneticPr fontId="28"/>
  </si>
  <si>
    <t>鈴鹿市</t>
  </si>
  <si>
    <t>守山市</t>
  </si>
  <si>
    <t>京都市下京区</t>
    <phoneticPr fontId="28"/>
  </si>
  <si>
    <t>大阪市大正区</t>
    <phoneticPr fontId="28"/>
  </si>
  <si>
    <t>神戸市垂水区</t>
    <phoneticPr fontId="28"/>
  </si>
  <si>
    <t>桜井市</t>
  </si>
  <si>
    <t>田辺市</t>
  </si>
  <si>
    <t>若桜町</t>
  </si>
  <si>
    <t>安来市</t>
  </si>
  <si>
    <t>津山市</t>
  </si>
  <si>
    <t>広島市安佐北区</t>
    <phoneticPr fontId="28"/>
  </si>
  <si>
    <t>下松市</t>
  </si>
  <si>
    <t>阿波市</t>
  </si>
  <si>
    <t>さぬき市</t>
  </si>
  <si>
    <t>西条市</t>
  </si>
  <si>
    <t>須崎市</t>
  </si>
  <si>
    <t>北九州市八幡東区</t>
    <phoneticPr fontId="28"/>
  </si>
  <si>
    <t>武雄市</t>
  </si>
  <si>
    <t>平戸市</t>
  </si>
  <si>
    <t>八代市</t>
  </si>
  <si>
    <t>臼杵市</t>
  </si>
  <si>
    <t>日向市</t>
  </si>
  <si>
    <t>指宿市</t>
  </si>
  <si>
    <t>糸満市</t>
  </si>
  <si>
    <t>札幌市西区</t>
    <phoneticPr fontId="28"/>
  </si>
  <si>
    <t>三沢市</t>
  </si>
  <si>
    <t>遠野市</t>
  </si>
  <si>
    <t>塩竈市</t>
  </si>
  <si>
    <t>鹿角市</t>
  </si>
  <si>
    <t>上山市</t>
  </si>
  <si>
    <t>喜多方市</t>
  </si>
  <si>
    <t>龍ケ崎市</t>
  </si>
  <si>
    <t>小山市</t>
  </si>
  <si>
    <t>館林市</t>
  </si>
  <si>
    <t>さいたま市浦和区</t>
    <phoneticPr fontId="28"/>
  </si>
  <si>
    <t>銚子市</t>
  </si>
  <si>
    <t>墨田区</t>
  </si>
  <si>
    <t>横浜市磯子区</t>
    <phoneticPr fontId="28"/>
  </si>
  <si>
    <t>新潟市西区</t>
    <phoneticPr fontId="28"/>
  </si>
  <si>
    <t>砺波市</t>
  </si>
  <si>
    <t>羽咋市</t>
  </si>
  <si>
    <t>あわら市</t>
  </si>
  <si>
    <t>南アルプス市</t>
  </si>
  <si>
    <t>須坂市</t>
  </si>
  <si>
    <t>美濃市</t>
  </si>
  <si>
    <t>浜松市南区</t>
    <phoneticPr fontId="28"/>
  </si>
  <si>
    <t>名古屋市昭和区</t>
    <phoneticPr fontId="28"/>
  </si>
  <si>
    <t>名張市</t>
  </si>
  <si>
    <t>栗東市</t>
  </si>
  <si>
    <t>京都市南区</t>
    <phoneticPr fontId="28"/>
  </si>
  <si>
    <t>大阪市天王寺区</t>
    <phoneticPr fontId="28"/>
  </si>
  <si>
    <t>神戸市北区</t>
    <phoneticPr fontId="28"/>
  </si>
  <si>
    <t>五條市</t>
  </si>
  <si>
    <t>新宮市</t>
  </si>
  <si>
    <t>智頭町</t>
  </si>
  <si>
    <t>江津市</t>
  </si>
  <si>
    <t>玉野市</t>
  </si>
  <si>
    <t>広島市安芸区</t>
    <phoneticPr fontId="28"/>
  </si>
  <si>
    <t>岩国市</t>
  </si>
  <si>
    <t>美馬市</t>
  </si>
  <si>
    <t>東かがわ市</t>
  </si>
  <si>
    <t>大洲市</t>
  </si>
  <si>
    <t>宿毛市</t>
  </si>
  <si>
    <t>北九州市八幡西区</t>
    <phoneticPr fontId="28"/>
  </si>
  <si>
    <t>鹿島市</t>
  </si>
  <si>
    <t>松浦市</t>
  </si>
  <si>
    <t>人吉市</t>
  </si>
  <si>
    <t>津久見市</t>
  </si>
  <si>
    <t>串間市</t>
  </si>
  <si>
    <t>西之表市</t>
  </si>
  <si>
    <t>沖縄市</t>
  </si>
  <si>
    <t>札幌市厚別区</t>
    <phoneticPr fontId="28"/>
  </si>
  <si>
    <t>むつ市</t>
  </si>
  <si>
    <t>一関市</t>
  </si>
  <si>
    <t>気仙沼市</t>
  </si>
  <si>
    <t>由利本荘市</t>
  </si>
  <si>
    <t>村山市</t>
  </si>
  <si>
    <t>相馬市</t>
  </si>
  <si>
    <t>下妻市</t>
  </si>
  <si>
    <t>真岡市</t>
  </si>
  <si>
    <t>渋川市</t>
  </si>
  <si>
    <t>さいたま市南区</t>
    <phoneticPr fontId="28"/>
  </si>
  <si>
    <t>市川市</t>
  </si>
  <si>
    <t>江東区</t>
  </si>
  <si>
    <t>横浜市金沢区</t>
    <phoneticPr fontId="28"/>
  </si>
  <si>
    <t>新潟市西蒲区</t>
    <phoneticPr fontId="28"/>
  </si>
  <si>
    <t>小矢部市</t>
  </si>
  <si>
    <t>かほく市</t>
  </si>
  <si>
    <t>越前市</t>
  </si>
  <si>
    <t>北杜市</t>
  </si>
  <si>
    <t>小諸市</t>
  </si>
  <si>
    <t>瑞浪市</t>
  </si>
  <si>
    <t>浜松市北区</t>
    <phoneticPr fontId="28"/>
  </si>
  <si>
    <t>名古屋市瑞穂区</t>
    <phoneticPr fontId="28"/>
  </si>
  <si>
    <t>尾鷲市</t>
  </si>
  <si>
    <t>甲賀市</t>
  </si>
  <si>
    <t>京都市右京区</t>
    <phoneticPr fontId="28"/>
  </si>
  <si>
    <t>大阪市浪速区</t>
    <phoneticPr fontId="28"/>
  </si>
  <si>
    <t>神戸市中央区</t>
    <phoneticPr fontId="28"/>
  </si>
  <si>
    <t>御所市</t>
  </si>
  <si>
    <t>紀の川市</t>
  </si>
  <si>
    <t>八頭町</t>
  </si>
  <si>
    <t>雲南市</t>
  </si>
  <si>
    <t>笠岡市</t>
  </si>
  <si>
    <t>広島市佐伯区</t>
    <phoneticPr fontId="28"/>
  </si>
  <si>
    <t>光市</t>
  </si>
  <si>
    <t>三好市</t>
  </si>
  <si>
    <t>三豊市</t>
  </si>
  <si>
    <t>伊予市</t>
  </si>
  <si>
    <t>土佐清水市</t>
  </si>
  <si>
    <t>福岡市東区</t>
    <phoneticPr fontId="28"/>
  </si>
  <si>
    <t>小城市</t>
  </si>
  <si>
    <t>対馬市</t>
  </si>
  <si>
    <t>荒尾市</t>
  </si>
  <si>
    <t>竹田市</t>
  </si>
  <si>
    <t>西都市</t>
  </si>
  <si>
    <t>垂水市</t>
  </si>
  <si>
    <t>豊見城市</t>
  </si>
  <si>
    <t>札幌市手稲区</t>
    <phoneticPr fontId="28"/>
  </si>
  <si>
    <t>つがる市</t>
  </si>
  <si>
    <t>陸前高田市</t>
  </si>
  <si>
    <t>白石市</t>
  </si>
  <si>
    <t>潟上市</t>
  </si>
  <si>
    <t>長井市</t>
  </si>
  <si>
    <t>二本松市</t>
  </si>
  <si>
    <t>常総市</t>
  </si>
  <si>
    <t>大田原市</t>
  </si>
  <si>
    <t>藤岡市</t>
  </si>
  <si>
    <t>さいたま市緑区</t>
    <phoneticPr fontId="28"/>
  </si>
  <si>
    <t>船橋市</t>
  </si>
  <si>
    <t>品川区</t>
  </si>
  <si>
    <t>横浜市港北区</t>
    <phoneticPr fontId="28"/>
  </si>
  <si>
    <t>長岡市</t>
  </si>
  <si>
    <t>南砺市</t>
  </si>
  <si>
    <t>白山市</t>
  </si>
  <si>
    <t>坂井市</t>
  </si>
  <si>
    <t>甲斐市</t>
  </si>
  <si>
    <t>伊那市</t>
  </si>
  <si>
    <t>羽島市</t>
  </si>
  <si>
    <t>浜松市浜北区</t>
    <phoneticPr fontId="28"/>
  </si>
  <si>
    <t>名古屋市熱田区</t>
    <phoneticPr fontId="28"/>
  </si>
  <si>
    <t>亀山市</t>
  </si>
  <si>
    <t>野洲市</t>
  </si>
  <si>
    <t>京都市伏見区</t>
    <phoneticPr fontId="28"/>
  </si>
  <si>
    <t>大阪市西淀川区</t>
    <phoneticPr fontId="28"/>
  </si>
  <si>
    <t>神戸市西区</t>
    <phoneticPr fontId="28"/>
  </si>
  <si>
    <t>生駒市</t>
  </si>
  <si>
    <t>岩出市</t>
  </si>
  <si>
    <t>三朝町</t>
  </si>
  <si>
    <t>奥出雲町</t>
  </si>
  <si>
    <t>井原市</t>
  </si>
  <si>
    <t>呉市</t>
  </si>
  <si>
    <t>長門市</t>
  </si>
  <si>
    <t>勝浦町</t>
  </si>
  <si>
    <t>土庄町</t>
  </si>
  <si>
    <t>四国中央市</t>
  </si>
  <si>
    <t>四万十市</t>
  </si>
  <si>
    <t>福岡市博多区</t>
    <phoneticPr fontId="28"/>
  </si>
  <si>
    <t>嬉野市</t>
  </si>
  <si>
    <t>壱岐市</t>
  </si>
  <si>
    <t>水俣市</t>
  </si>
  <si>
    <t>豊後高田市</t>
  </si>
  <si>
    <t>えびの市</t>
  </si>
  <si>
    <t>薩摩川内市</t>
  </si>
  <si>
    <t>うるま市</t>
  </si>
  <si>
    <t>札幌市清田区</t>
    <phoneticPr fontId="28"/>
  </si>
  <si>
    <t>平川市</t>
  </si>
  <si>
    <t>釜石市</t>
  </si>
  <si>
    <t>名取市</t>
  </si>
  <si>
    <t>大仙市</t>
  </si>
  <si>
    <t>天童市</t>
  </si>
  <si>
    <t>田村市</t>
  </si>
  <si>
    <t>常陸太田市</t>
  </si>
  <si>
    <t>矢板市</t>
  </si>
  <si>
    <t>富岡市</t>
  </si>
  <si>
    <t>さいたま市岩槻区</t>
    <phoneticPr fontId="28"/>
  </si>
  <si>
    <t>館山市</t>
  </si>
  <si>
    <t>目黒区</t>
  </si>
  <si>
    <t>横浜市戸塚区</t>
    <phoneticPr fontId="28"/>
  </si>
  <si>
    <t>三条市</t>
  </si>
  <si>
    <t>射水市</t>
  </si>
  <si>
    <t>能美市</t>
  </si>
  <si>
    <t>永平寺町</t>
  </si>
  <si>
    <t>笛吹市</t>
  </si>
  <si>
    <t>駒ヶ根市</t>
  </si>
  <si>
    <t>恵那市</t>
  </si>
  <si>
    <t>浜松市天竜区</t>
    <phoneticPr fontId="28"/>
  </si>
  <si>
    <t>名古屋市中川区</t>
    <phoneticPr fontId="28"/>
  </si>
  <si>
    <t>鳥羽市</t>
  </si>
  <si>
    <t>湖南市</t>
  </si>
  <si>
    <t>京都市山科区</t>
    <phoneticPr fontId="28"/>
  </si>
  <si>
    <t>大阪市東淀川区</t>
    <phoneticPr fontId="28"/>
  </si>
  <si>
    <t>姫路市</t>
  </si>
  <si>
    <t>香芝市</t>
  </si>
  <si>
    <t>紀美野町</t>
  </si>
  <si>
    <t>湯梨浜町</t>
  </si>
  <si>
    <t>飯南町</t>
  </si>
  <si>
    <t>総社市</t>
  </si>
  <si>
    <t>竹原市</t>
  </si>
  <si>
    <t>柳井市</t>
  </si>
  <si>
    <t>上勝町</t>
  </si>
  <si>
    <t>小豆島町</t>
  </si>
  <si>
    <t>西予市</t>
  </si>
  <si>
    <t>香南市</t>
  </si>
  <si>
    <t>福岡市中央区</t>
    <phoneticPr fontId="28"/>
  </si>
  <si>
    <t>神埼市</t>
  </si>
  <si>
    <t>五島市</t>
  </si>
  <si>
    <t>玉名市</t>
  </si>
  <si>
    <t>杵築市</t>
  </si>
  <si>
    <t>三股町</t>
  </si>
  <si>
    <t>日置市</t>
  </si>
  <si>
    <t>宮古島市</t>
  </si>
  <si>
    <t>函館市</t>
  </si>
  <si>
    <t>平内町</t>
  </si>
  <si>
    <t>二戸市</t>
  </si>
  <si>
    <t>角田市</t>
  </si>
  <si>
    <t>北秋田市</t>
  </si>
  <si>
    <t>東根市</t>
  </si>
  <si>
    <t>南相馬市</t>
  </si>
  <si>
    <t>高萩市</t>
  </si>
  <si>
    <t>那須塩原市</t>
  </si>
  <si>
    <t>安中市</t>
  </si>
  <si>
    <t>川越市</t>
  </si>
  <si>
    <t>木更津市</t>
  </si>
  <si>
    <t>大田区</t>
  </si>
  <si>
    <t>横浜市港南区</t>
    <phoneticPr fontId="28"/>
  </si>
  <si>
    <t>柏崎市</t>
  </si>
  <si>
    <t>舟橋村</t>
  </si>
  <si>
    <t>野々市市</t>
  </si>
  <si>
    <t>池田町</t>
  </si>
  <si>
    <t>上野原市</t>
  </si>
  <si>
    <t>中野市</t>
  </si>
  <si>
    <t>美濃加茂市</t>
  </si>
  <si>
    <t>沼津市</t>
  </si>
  <si>
    <t>名古屋市港区</t>
    <phoneticPr fontId="28"/>
  </si>
  <si>
    <t>熊野市</t>
  </si>
  <si>
    <t>高島市</t>
  </si>
  <si>
    <t>京都市西京区</t>
    <phoneticPr fontId="28"/>
  </si>
  <si>
    <t>大阪市東成区</t>
    <phoneticPr fontId="28"/>
  </si>
  <si>
    <t>尼崎市</t>
  </si>
  <si>
    <t>葛城市</t>
  </si>
  <si>
    <t>かつらぎ町</t>
  </si>
  <si>
    <t>琴浦町</t>
  </si>
  <si>
    <t>川本町</t>
  </si>
  <si>
    <t>高梁市</t>
  </si>
  <si>
    <t>三原市</t>
  </si>
  <si>
    <t>美祢市</t>
  </si>
  <si>
    <t>佐那河内村</t>
  </si>
  <si>
    <t>三木町</t>
  </si>
  <si>
    <t>東温市</t>
  </si>
  <si>
    <t>香美市</t>
  </si>
  <si>
    <t>福岡市南区</t>
    <phoneticPr fontId="28"/>
  </si>
  <si>
    <t>吉野ヶ里町</t>
  </si>
  <si>
    <t>西海市</t>
  </si>
  <si>
    <t>山鹿市</t>
  </si>
  <si>
    <t>宇佐市</t>
  </si>
  <si>
    <t>高原町</t>
  </si>
  <si>
    <t>曽於市</t>
  </si>
  <si>
    <t>南城市</t>
  </si>
  <si>
    <t>小樽市</t>
  </si>
  <si>
    <t>今別町</t>
  </si>
  <si>
    <t>八幡平市</t>
  </si>
  <si>
    <t>多賀城市</t>
  </si>
  <si>
    <t>にかほ市</t>
  </si>
  <si>
    <t>尾花沢市</t>
  </si>
  <si>
    <t>伊達市</t>
  </si>
  <si>
    <t>北茨城市</t>
  </si>
  <si>
    <t>さくら市</t>
  </si>
  <si>
    <t>みどり市</t>
  </si>
  <si>
    <t>熊谷市</t>
  </si>
  <si>
    <t>松戸市</t>
  </si>
  <si>
    <t>世田谷区</t>
  </si>
  <si>
    <t>横浜市旭区</t>
    <phoneticPr fontId="28"/>
  </si>
  <si>
    <t>新発田市</t>
  </si>
  <si>
    <t>上市町</t>
  </si>
  <si>
    <t>川北町</t>
  </si>
  <si>
    <t>南越前町</t>
  </si>
  <si>
    <t>甲州市</t>
  </si>
  <si>
    <t>大町市</t>
  </si>
  <si>
    <t>土岐市</t>
  </si>
  <si>
    <t>熱海市</t>
  </si>
  <si>
    <t>名古屋市南区</t>
    <phoneticPr fontId="28"/>
  </si>
  <si>
    <t>いなべ市</t>
  </si>
  <si>
    <t>東近江市</t>
  </si>
  <si>
    <t>福知山市</t>
  </si>
  <si>
    <t>大阪市生野区</t>
    <phoneticPr fontId="28"/>
  </si>
  <si>
    <t>明石市</t>
  </si>
  <si>
    <t>宇陀市</t>
  </si>
  <si>
    <t>九度山町</t>
  </si>
  <si>
    <t>北栄町</t>
  </si>
  <si>
    <t>美郷町</t>
  </si>
  <si>
    <t>新見市</t>
  </si>
  <si>
    <t>尾道市</t>
  </si>
  <si>
    <t>周南市</t>
  </si>
  <si>
    <t>石井町</t>
  </si>
  <si>
    <t>直島町</t>
  </si>
  <si>
    <t>上島町</t>
  </si>
  <si>
    <t>東洋町</t>
  </si>
  <si>
    <t>福岡市西区</t>
    <phoneticPr fontId="28"/>
  </si>
  <si>
    <t>基山町</t>
  </si>
  <si>
    <t>雲仙市</t>
  </si>
  <si>
    <t>菊池市</t>
  </si>
  <si>
    <t>豊後大野市</t>
  </si>
  <si>
    <t>国富町</t>
  </si>
  <si>
    <t>霧島市</t>
  </si>
  <si>
    <t>国頭村</t>
  </si>
  <si>
    <t>旭川市</t>
  </si>
  <si>
    <t>蓬田村</t>
  </si>
  <si>
    <t>奥州市</t>
  </si>
  <si>
    <t>岩沼市</t>
  </si>
  <si>
    <t>仙北市</t>
  </si>
  <si>
    <t>南陽市</t>
  </si>
  <si>
    <t>本宮市</t>
  </si>
  <si>
    <t>笠間市</t>
  </si>
  <si>
    <t>那須烏山市</t>
  </si>
  <si>
    <t>榛東村</t>
  </si>
  <si>
    <t>川口市</t>
  </si>
  <si>
    <t>野田市</t>
  </si>
  <si>
    <t>渋谷区</t>
  </si>
  <si>
    <t>横浜市緑区</t>
    <phoneticPr fontId="28"/>
  </si>
  <si>
    <t>小千谷市</t>
  </si>
  <si>
    <t>立山町</t>
  </si>
  <si>
    <t>津幡町</t>
  </si>
  <si>
    <t>越前町</t>
  </si>
  <si>
    <t>中央市</t>
  </si>
  <si>
    <t>飯山市</t>
  </si>
  <si>
    <t>各務原市</t>
  </si>
  <si>
    <t>三島市</t>
  </si>
  <si>
    <t>名古屋市守山区</t>
    <phoneticPr fontId="28"/>
  </si>
  <si>
    <t>志摩市</t>
  </si>
  <si>
    <t>米原市</t>
  </si>
  <si>
    <t>舞鶴市</t>
  </si>
  <si>
    <t>大阪市旭区</t>
    <phoneticPr fontId="28"/>
  </si>
  <si>
    <t>西宮市</t>
  </si>
  <si>
    <t>山添村</t>
  </si>
  <si>
    <t>高野町</t>
  </si>
  <si>
    <t>日吉津村</t>
  </si>
  <si>
    <t>邑南町</t>
  </si>
  <si>
    <t>備前市</t>
  </si>
  <si>
    <t>福山市</t>
  </si>
  <si>
    <t>山陽小野田市</t>
  </si>
  <si>
    <t>神山町</t>
  </si>
  <si>
    <t>宇多津町</t>
  </si>
  <si>
    <t>久万高原町</t>
  </si>
  <si>
    <t>奈半利町</t>
  </si>
  <si>
    <t>福岡市城南区</t>
    <phoneticPr fontId="28"/>
  </si>
  <si>
    <t>上峰町</t>
  </si>
  <si>
    <t>南島原市</t>
  </si>
  <si>
    <t>宇土市</t>
  </si>
  <si>
    <t>由布市</t>
  </si>
  <si>
    <t>綾町</t>
  </si>
  <si>
    <t>いちき串木野市</t>
  </si>
  <si>
    <t>大宜味村</t>
  </si>
  <si>
    <t>室蘭市</t>
  </si>
  <si>
    <t>外ヶ浜町</t>
  </si>
  <si>
    <t>滝沢市</t>
  </si>
  <si>
    <t>登米市</t>
  </si>
  <si>
    <t>小坂町</t>
  </si>
  <si>
    <t>山辺町</t>
  </si>
  <si>
    <t>桑折町</t>
  </si>
  <si>
    <t>取手市</t>
  </si>
  <si>
    <t>下野市</t>
  </si>
  <si>
    <t>吉岡町</t>
  </si>
  <si>
    <t>行田市</t>
  </si>
  <si>
    <t>茂原市</t>
  </si>
  <si>
    <t>中野区</t>
  </si>
  <si>
    <t>横浜市瀬谷区</t>
    <phoneticPr fontId="28"/>
  </si>
  <si>
    <t>加茂市</t>
  </si>
  <si>
    <t>入善町</t>
  </si>
  <si>
    <t>内灘町</t>
  </si>
  <si>
    <t>美浜町</t>
  </si>
  <si>
    <t>市川三郷町</t>
  </si>
  <si>
    <t>茅野市</t>
  </si>
  <si>
    <t>可児市</t>
  </si>
  <si>
    <t>富士宮市</t>
  </si>
  <si>
    <t>名古屋市緑区</t>
    <phoneticPr fontId="28"/>
  </si>
  <si>
    <t>伊賀市</t>
  </si>
  <si>
    <t>日野町</t>
  </si>
  <si>
    <t>綾部市</t>
  </si>
  <si>
    <t>大阪市城東区</t>
    <phoneticPr fontId="28"/>
  </si>
  <si>
    <t>洲本市</t>
  </si>
  <si>
    <t>平群町</t>
  </si>
  <si>
    <t>湯浅町</t>
  </si>
  <si>
    <t>大山町</t>
  </si>
  <si>
    <t>津和野町</t>
  </si>
  <si>
    <t>瀬戸内市</t>
  </si>
  <si>
    <t>府中市</t>
  </si>
  <si>
    <t>周防大島町</t>
  </si>
  <si>
    <t>那賀町</t>
  </si>
  <si>
    <t>綾川町</t>
  </si>
  <si>
    <t>松前町</t>
  </si>
  <si>
    <t>田野町</t>
  </si>
  <si>
    <t>福岡市早良区</t>
    <phoneticPr fontId="28"/>
  </si>
  <si>
    <t>みやき町</t>
  </si>
  <si>
    <t>長与町</t>
  </si>
  <si>
    <t>上天草市</t>
  </si>
  <si>
    <t>国東市</t>
  </si>
  <si>
    <t>高鍋町</t>
  </si>
  <si>
    <t>南さつま市</t>
  </si>
  <si>
    <t>東村</t>
  </si>
  <si>
    <t>釧路市</t>
  </si>
  <si>
    <t>鰺ヶ沢町</t>
  </si>
  <si>
    <t>雫石町</t>
  </si>
  <si>
    <t>栗原市</t>
  </si>
  <si>
    <t>上小阿仁村</t>
  </si>
  <si>
    <t>中山町</t>
  </si>
  <si>
    <t>国見町</t>
  </si>
  <si>
    <t>牛久市</t>
  </si>
  <si>
    <t>上三川町</t>
  </si>
  <si>
    <t>上野村</t>
  </si>
  <si>
    <t>秩父市</t>
  </si>
  <si>
    <t>成田市</t>
  </si>
  <si>
    <t>杉並区</t>
  </si>
  <si>
    <t>横浜市栄区</t>
    <phoneticPr fontId="28"/>
  </si>
  <si>
    <t>十日町市</t>
  </si>
  <si>
    <t>朝日町</t>
  </si>
  <si>
    <t>志賀町</t>
  </si>
  <si>
    <t>高浜町</t>
  </si>
  <si>
    <t>早川町</t>
  </si>
  <si>
    <t>塩尻市</t>
  </si>
  <si>
    <t>山県市</t>
  </si>
  <si>
    <t>伊東市</t>
  </si>
  <si>
    <t>名古屋市名東区</t>
    <phoneticPr fontId="28"/>
  </si>
  <si>
    <t>木曽岬町</t>
  </si>
  <si>
    <t>竜王町</t>
  </si>
  <si>
    <t>宇治市</t>
  </si>
  <si>
    <t>大阪市阿倍野区</t>
    <phoneticPr fontId="28"/>
  </si>
  <si>
    <t>芦屋市</t>
  </si>
  <si>
    <t>三郷町</t>
  </si>
  <si>
    <t>広川町</t>
  </si>
  <si>
    <t>南部町</t>
  </si>
  <si>
    <t>吉賀町</t>
  </si>
  <si>
    <t>赤磐市</t>
  </si>
  <si>
    <t>三次市</t>
  </si>
  <si>
    <t>和木町</t>
  </si>
  <si>
    <t>牟岐町</t>
  </si>
  <si>
    <t>琴平町</t>
  </si>
  <si>
    <t>砥部町</t>
  </si>
  <si>
    <t>安田町</t>
  </si>
  <si>
    <t>大牟田市</t>
  </si>
  <si>
    <t>玄海町</t>
  </si>
  <si>
    <t>時津町</t>
  </si>
  <si>
    <t>宇城市</t>
  </si>
  <si>
    <t>姫島村</t>
  </si>
  <si>
    <t>新富町</t>
  </si>
  <si>
    <t>志布志市</t>
  </si>
  <si>
    <t>今帰仁村</t>
  </si>
  <si>
    <t>帯広市</t>
  </si>
  <si>
    <t>深浦町</t>
  </si>
  <si>
    <t>葛巻町</t>
  </si>
  <si>
    <t>東松島市</t>
  </si>
  <si>
    <t>藤里町</t>
  </si>
  <si>
    <t>河北町</t>
  </si>
  <si>
    <t>川俣町</t>
  </si>
  <si>
    <t>つくば市</t>
  </si>
  <si>
    <t>益子町</t>
  </si>
  <si>
    <t>神流町</t>
  </si>
  <si>
    <t>所沢市</t>
  </si>
  <si>
    <t>佐倉市</t>
  </si>
  <si>
    <t>豊島区</t>
  </si>
  <si>
    <t>横浜市泉区</t>
    <phoneticPr fontId="28"/>
  </si>
  <si>
    <t>見附市</t>
  </si>
  <si>
    <t>宝達志水町</t>
  </si>
  <si>
    <t>おおい町</t>
  </si>
  <si>
    <t>身延町</t>
  </si>
  <si>
    <t>佐久市</t>
  </si>
  <si>
    <t>瑞穂市</t>
  </si>
  <si>
    <t>島田市</t>
  </si>
  <si>
    <t>名古屋市天白区</t>
    <phoneticPr fontId="28"/>
  </si>
  <si>
    <t>東員町</t>
  </si>
  <si>
    <t>愛荘町</t>
  </si>
  <si>
    <t>宮津市</t>
  </si>
  <si>
    <t>大阪市住吉区</t>
    <phoneticPr fontId="28"/>
  </si>
  <si>
    <t>伊丹市</t>
  </si>
  <si>
    <t>斑鳩町</t>
  </si>
  <si>
    <t>有田川町</t>
  </si>
  <si>
    <t>伯耆町</t>
  </si>
  <si>
    <t>海士町</t>
  </si>
  <si>
    <t>真庭市</t>
  </si>
  <si>
    <t>庄原市</t>
  </si>
  <si>
    <t>上関町</t>
  </si>
  <si>
    <t>美波町</t>
  </si>
  <si>
    <t>多度津町</t>
  </si>
  <si>
    <t>内子町</t>
  </si>
  <si>
    <t>北川村</t>
  </si>
  <si>
    <t>久留米市</t>
  </si>
  <si>
    <t>有田町</t>
  </si>
  <si>
    <t>東彼杵町</t>
  </si>
  <si>
    <t>阿蘇市</t>
  </si>
  <si>
    <t>日出町</t>
  </si>
  <si>
    <t>西米良村</t>
  </si>
  <si>
    <t>奄美市</t>
  </si>
  <si>
    <t>本部町</t>
  </si>
  <si>
    <t>北見市</t>
  </si>
  <si>
    <t>西目屋村</t>
  </si>
  <si>
    <t>岩手町</t>
  </si>
  <si>
    <t>大崎市</t>
  </si>
  <si>
    <t>三種町</t>
  </si>
  <si>
    <t>西川町</t>
  </si>
  <si>
    <t>大玉村</t>
  </si>
  <si>
    <t>ひたちなか市</t>
  </si>
  <si>
    <t>茂木町</t>
  </si>
  <si>
    <t>下仁田町</t>
  </si>
  <si>
    <t>飯能市</t>
  </si>
  <si>
    <t>東金市</t>
  </si>
  <si>
    <t>北区</t>
  </si>
  <si>
    <t>横浜市青葉区</t>
    <phoneticPr fontId="28"/>
  </si>
  <si>
    <t>村上市</t>
  </si>
  <si>
    <t>中能登町</t>
  </si>
  <si>
    <t>若狭町</t>
  </si>
  <si>
    <t>千曲市</t>
  </si>
  <si>
    <t>飛騨市</t>
  </si>
  <si>
    <t>富士市</t>
  </si>
  <si>
    <t>豊橋市</t>
  </si>
  <si>
    <t>菰野町</t>
  </si>
  <si>
    <t>豊郷町</t>
  </si>
  <si>
    <t>亀岡市</t>
  </si>
  <si>
    <t>大阪市東住吉区</t>
    <phoneticPr fontId="28"/>
  </si>
  <si>
    <t>相生市</t>
  </si>
  <si>
    <t>安堵町</t>
  </si>
  <si>
    <t>日南町</t>
  </si>
  <si>
    <t>西ノ島町</t>
  </si>
  <si>
    <t>美作市</t>
  </si>
  <si>
    <t>大竹市</t>
  </si>
  <si>
    <t>田布施町</t>
  </si>
  <si>
    <t>海陽町</t>
  </si>
  <si>
    <t>まんのう町</t>
  </si>
  <si>
    <t>伊方町</t>
  </si>
  <si>
    <t>馬路村</t>
  </si>
  <si>
    <t>直方市</t>
  </si>
  <si>
    <t>大町町</t>
  </si>
  <si>
    <t>川棚町</t>
  </si>
  <si>
    <t>天草市</t>
  </si>
  <si>
    <t>九重町</t>
  </si>
  <si>
    <t>木城町</t>
  </si>
  <si>
    <t>南九州市</t>
  </si>
  <si>
    <t>恩納村</t>
  </si>
  <si>
    <t>夕張市</t>
  </si>
  <si>
    <t>藤崎町</t>
  </si>
  <si>
    <t>紫波町</t>
  </si>
  <si>
    <t>富谷市</t>
  </si>
  <si>
    <t>八峰町</t>
  </si>
  <si>
    <t>鏡石町</t>
  </si>
  <si>
    <t>鹿嶋市</t>
  </si>
  <si>
    <t>市貝町</t>
  </si>
  <si>
    <t>南牧村</t>
  </si>
  <si>
    <t>加須市</t>
  </si>
  <si>
    <t>旭市</t>
  </si>
  <si>
    <t>荒川区</t>
  </si>
  <si>
    <t>横浜市都筑区</t>
    <phoneticPr fontId="28"/>
  </si>
  <si>
    <t>燕市</t>
  </si>
  <si>
    <t>穴水町</t>
  </si>
  <si>
    <t>富士川町</t>
  </si>
  <si>
    <t>東御市</t>
  </si>
  <si>
    <t>本巣市</t>
  </si>
  <si>
    <t>磐田市</t>
  </si>
  <si>
    <t>岡崎市</t>
  </si>
  <si>
    <t>甲良町</t>
  </si>
  <si>
    <t>城陽市</t>
  </si>
  <si>
    <t>大阪市西成区</t>
    <phoneticPr fontId="28"/>
  </si>
  <si>
    <t>豊岡市</t>
  </si>
  <si>
    <t>川西町</t>
  </si>
  <si>
    <t>日高町</t>
  </si>
  <si>
    <t>知夫村</t>
  </si>
  <si>
    <t>浅口市</t>
  </si>
  <si>
    <t>東広島市</t>
  </si>
  <si>
    <t>平生町</t>
  </si>
  <si>
    <t>松茂町</t>
  </si>
  <si>
    <t>松野町</t>
  </si>
  <si>
    <t>芸西村</t>
  </si>
  <si>
    <t>飯塚市</t>
  </si>
  <si>
    <t>江北町</t>
  </si>
  <si>
    <t>波佐見町</t>
  </si>
  <si>
    <t>合志市</t>
  </si>
  <si>
    <t>玖珠町</t>
  </si>
  <si>
    <t>川南町</t>
  </si>
  <si>
    <t>伊佐市</t>
  </si>
  <si>
    <t>宜野座村</t>
  </si>
  <si>
    <t>岩見沢市</t>
  </si>
  <si>
    <t>大鰐町</t>
  </si>
  <si>
    <t>矢巾町</t>
  </si>
  <si>
    <t>蔵王町</t>
  </si>
  <si>
    <t>五城目町</t>
  </si>
  <si>
    <t>大江町</t>
  </si>
  <si>
    <t>天栄村</t>
  </si>
  <si>
    <t>潮来市</t>
  </si>
  <si>
    <t>芳賀町</t>
  </si>
  <si>
    <t>甘楽町</t>
  </si>
  <si>
    <t>本庄市</t>
  </si>
  <si>
    <t>習志野市</t>
  </si>
  <si>
    <t>板橋区</t>
  </si>
  <si>
    <t>川崎市川崎区</t>
    <phoneticPr fontId="28"/>
  </si>
  <si>
    <t>糸魚川市</t>
  </si>
  <si>
    <t>能登町</t>
  </si>
  <si>
    <t>昭和町</t>
  </si>
  <si>
    <t>安曇野市</t>
  </si>
  <si>
    <t>郡上市</t>
  </si>
  <si>
    <t>焼津市</t>
  </si>
  <si>
    <t>一宮市</t>
  </si>
  <si>
    <t>川越町</t>
  </si>
  <si>
    <t>多賀町</t>
  </si>
  <si>
    <t>向日市</t>
  </si>
  <si>
    <t>大阪市淀川区</t>
    <phoneticPr fontId="28"/>
  </si>
  <si>
    <t>加古川市</t>
  </si>
  <si>
    <t>三宅町</t>
  </si>
  <si>
    <t>由良町</t>
  </si>
  <si>
    <t>江府町</t>
  </si>
  <si>
    <t>隠岐の島町</t>
  </si>
  <si>
    <t>和気町</t>
  </si>
  <si>
    <t>廿日市市</t>
  </si>
  <si>
    <t>阿武町</t>
  </si>
  <si>
    <t>北島町</t>
  </si>
  <si>
    <t>鬼北町</t>
  </si>
  <si>
    <t>本山町</t>
  </si>
  <si>
    <t>田川市</t>
  </si>
  <si>
    <t>白石町</t>
  </si>
  <si>
    <t>小値賀町</t>
  </si>
  <si>
    <t>美里町</t>
  </si>
  <si>
    <t>都農町</t>
  </si>
  <si>
    <t>姶良市</t>
  </si>
  <si>
    <t>金武町</t>
  </si>
  <si>
    <t>網走市</t>
  </si>
  <si>
    <t>田舎館村</t>
  </si>
  <si>
    <t>西和賀町</t>
  </si>
  <si>
    <t>七ヶ宿町</t>
  </si>
  <si>
    <t>八郎潟町</t>
  </si>
  <si>
    <t>大石田町</t>
  </si>
  <si>
    <t>下郷町</t>
  </si>
  <si>
    <t>守谷市</t>
  </si>
  <si>
    <t>壬生町</t>
  </si>
  <si>
    <t>中之条町</t>
  </si>
  <si>
    <t>東松山市</t>
  </si>
  <si>
    <t>柏市</t>
  </si>
  <si>
    <t>練馬区</t>
  </si>
  <si>
    <t>川崎市幸区</t>
    <phoneticPr fontId="28"/>
  </si>
  <si>
    <t>妙高市</t>
  </si>
  <si>
    <t>道志村</t>
  </si>
  <si>
    <t>小海町</t>
  </si>
  <si>
    <t>下呂市</t>
  </si>
  <si>
    <t>掛川市</t>
  </si>
  <si>
    <t>瀬戸市</t>
  </si>
  <si>
    <t>多気町</t>
  </si>
  <si>
    <t>長岡京市</t>
  </si>
  <si>
    <t>大阪市鶴見区</t>
    <phoneticPr fontId="28"/>
  </si>
  <si>
    <t>赤穂市</t>
  </si>
  <si>
    <t>田原本町</t>
  </si>
  <si>
    <t>印南町</t>
  </si>
  <si>
    <t>早島町</t>
  </si>
  <si>
    <t>安芸高田市</t>
  </si>
  <si>
    <t>藍住町</t>
  </si>
  <si>
    <t>愛南町</t>
  </si>
  <si>
    <t>大豊町</t>
  </si>
  <si>
    <t>柳川市</t>
  </si>
  <si>
    <t>太良町</t>
  </si>
  <si>
    <t>佐々町</t>
  </si>
  <si>
    <t>玉東町</t>
  </si>
  <si>
    <t>門川町</t>
  </si>
  <si>
    <t>三島村</t>
  </si>
  <si>
    <t>伊江村</t>
  </si>
  <si>
    <t>留萌市</t>
  </si>
  <si>
    <t>板柳町</t>
  </si>
  <si>
    <t>金ケ崎町</t>
  </si>
  <si>
    <t>大河原町</t>
  </si>
  <si>
    <t>井川町</t>
  </si>
  <si>
    <t>金山町</t>
  </si>
  <si>
    <t>檜枝岐村</t>
  </si>
  <si>
    <t>常陸大宮市</t>
  </si>
  <si>
    <t>野木町</t>
  </si>
  <si>
    <t>長野原町</t>
  </si>
  <si>
    <t>春日部市</t>
  </si>
  <si>
    <t>勝浦市</t>
  </si>
  <si>
    <t>足立区</t>
  </si>
  <si>
    <t>川崎市中原区</t>
    <phoneticPr fontId="28"/>
  </si>
  <si>
    <t>五泉市</t>
  </si>
  <si>
    <t>西桂町</t>
  </si>
  <si>
    <t>川上村</t>
  </si>
  <si>
    <t>海津市</t>
  </si>
  <si>
    <t>藤枝市</t>
  </si>
  <si>
    <t>半田市</t>
  </si>
  <si>
    <t>明和町</t>
  </si>
  <si>
    <t>八幡市</t>
  </si>
  <si>
    <t>大阪市住之江区</t>
    <phoneticPr fontId="28"/>
  </si>
  <si>
    <t>西脇市</t>
  </si>
  <si>
    <t>曽爾村</t>
  </si>
  <si>
    <t>みなべ町</t>
  </si>
  <si>
    <t>里庄町</t>
  </si>
  <si>
    <t>江田島市</t>
  </si>
  <si>
    <t>板野町</t>
  </si>
  <si>
    <t>土佐町</t>
  </si>
  <si>
    <t>八女市</t>
  </si>
  <si>
    <t>新上五島町</t>
  </si>
  <si>
    <t>南関町</t>
  </si>
  <si>
    <t>諸塚村</t>
  </si>
  <si>
    <t>十島村</t>
  </si>
  <si>
    <t>読谷村</t>
  </si>
  <si>
    <t>苫小牧市</t>
  </si>
  <si>
    <t>鶴田町</t>
  </si>
  <si>
    <t>平泉町</t>
  </si>
  <si>
    <t>村田町</t>
  </si>
  <si>
    <t>大潟村</t>
  </si>
  <si>
    <t>最上町</t>
  </si>
  <si>
    <t>只見町</t>
  </si>
  <si>
    <t>那珂市</t>
  </si>
  <si>
    <t>塩谷町</t>
  </si>
  <si>
    <t>嬬恋村</t>
  </si>
  <si>
    <t>狭山市</t>
  </si>
  <si>
    <t>市原市</t>
  </si>
  <si>
    <t>葛飾区</t>
  </si>
  <si>
    <t>川崎市高津区</t>
    <phoneticPr fontId="28"/>
  </si>
  <si>
    <t>上越市</t>
  </si>
  <si>
    <t>忍野村</t>
  </si>
  <si>
    <t>岐南町</t>
  </si>
  <si>
    <t>御殿場市</t>
  </si>
  <si>
    <t>春日井市</t>
  </si>
  <si>
    <t>大台町</t>
  </si>
  <si>
    <t>京田辺市</t>
  </si>
  <si>
    <t>大阪市平野区</t>
    <phoneticPr fontId="28"/>
  </si>
  <si>
    <t>宝塚市</t>
  </si>
  <si>
    <t>御杖村</t>
  </si>
  <si>
    <t>日高川町</t>
  </si>
  <si>
    <t>矢掛町</t>
  </si>
  <si>
    <t>府中町</t>
  </si>
  <si>
    <t>上板町</t>
  </si>
  <si>
    <t>大川村</t>
  </si>
  <si>
    <t>筑後市</t>
  </si>
  <si>
    <t>長洲町</t>
  </si>
  <si>
    <t>椎葉村</t>
  </si>
  <si>
    <t>さつま町</t>
  </si>
  <si>
    <t>嘉手納町</t>
  </si>
  <si>
    <t>稚内市</t>
  </si>
  <si>
    <t>中泊町</t>
  </si>
  <si>
    <t>住田町</t>
  </si>
  <si>
    <t>柴田町</t>
  </si>
  <si>
    <t>舟形町</t>
  </si>
  <si>
    <t>南会津町</t>
  </si>
  <si>
    <t>筑西市</t>
  </si>
  <si>
    <t>高根沢町</t>
  </si>
  <si>
    <t>草津町</t>
  </si>
  <si>
    <t>羽生市</t>
  </si>
  <si>
    <t>流山市</t>
  </si>
  <si>
    <t>江戸川区</t>
  </si>
  <si>
    <t>川崎市多摩区</t>
    <phoneticPr fontId="28"/>
  </si>
  <si>
    <t>阿賀野市</t>
  </si>
  <si>
    <t>山中湖村</t>
  </si>
  <si>
    <t>南相木村</t>
  </si>
  <si>
    <t>笠松町</t>
  </si>
  <si>
    <t>袋井市</t>
  </si>
  <si>
    <t>豊川市</t>
  </si>
  <si>
    <t>玉城町</t>
  </si>
  <si>
    <t>京丹後市</t>
  </si>
  <si>
    <t>大阪市北区</t>
    <phoneticPr fontId="28"/>
  </si>
  <si>
    <t>三木市</t>
  </si>
  <si>
    <t>高取町</t>
  </si>
  <si>
    <t>白浜町</t>
  </si>
  <si>
    <t>新庄村</t>
  </si>
  <si>
    <t>海田町</t>
  </si>
  <si>
    <t>つるぎ町</t>
  </si>
  <si>
    <t>いの町</t>
  </si>
  <si>
    <t>大川市</t>
  </si>
  <si>
    <t>和水町</t>
  </si>
  <si>
    <t>長島町</t>
  </si>
  <si>
    <t>北谷町</t>
  </si>
  <si>
    <t>美唄市</t>
  </si>
  <si>
    <t>野辺地町</t>
  </si>
  <si>
    <t>大槌町</t>
  </si>
  <si>
    <t>川崎町</t>
  </si>
  <si>
    <t>羽後町</t>
  </si>
  <si>
    <t>真室川町</t>
  </si>
  <si>
    <t>北塩原村</t>
  </si>
  <si>
    <t>坂東市</t>
  </si>
  <si>
    <t>那須町</t>
  </si>
  <si>
    <t>高山村</t>
  </si>
  <si>
    <t>鴻巣市</t>
  </si>
  <si>
    <t>八千代市</t>
  </si>
  <si>
    <t>八王子市</t>
  </si>
  <si>
    <t>川崎市宮前区</t>
    <phoneticPr fontId="28"/>
  </si>
  <si>
    <t>佐渡市</t>
  </si>
  <si>
    <t>鳴沢村</t>
  </si>
  <si>
    <t>北相木村</t>
  </si>
  <si>
    <t>養老町</t>
  </si>
  <si>
    <t>下田市</t>
  </si>
  <si>
    <t>津島市</t>
  </si>
  <si>
    <t>度会町</t>
  </si>
  <si>
    <t>南丹市</t>
  </si>
  <si>
    <t>大阪市中央区</t>
    <phoneticPr fontId="28"/>
  </si>
  <si>
    <t>高砂市</t>
  </si>
  <si>
    <t>明日香村</t>
  </si>
  <si>
    <t>上富田町</t>
  </si>
  <si>
    <t>鏡野町</t>
  </si>
  <si>
    <t>熊野町</t>
  </si>
  <si>
    <t>東みよし町</t>
  </si>
  <si>
    <t>仁淀川町</t>
  </si>
  <si>
    <t>行橋市</t>
  </si>
  <si>
    <t>大津町</t>
  </si>
  <si>
    <t>高千穂町</t>
  </si>
  <si>
    <t>湧水町</t>
  </si>
  <si>
    <t>北中城村</t>
  </si>
  <si>
    <t>芦別市</t>
  </si>
  <si>
    <t>七戸町</t>
  </si>
  <si>
    <t>山田町</t>
  </si>
  <si>
    <t>丸森町</t>
  </si>
  <si>
    <t>東成瀬村</t>
  </si>
  <si>
    <t>大蔵村</t>
  </si>
  <si>
    <t>西会津町</t>
  </si>
  <si>
    <t>稲敷市</t>
  </si>
  <si>
    <t>那珂川町</t>
  </si>
  <si>
    <t>東吾妻町</t>
  </si>
  <si>
    <t>深谷市</t>
  </si>
  <si>
    <t>我孫子市</t>
  </si>
  <si>
    <t>立川市</t>
  </si>
  <si>
    <t>川崎市麻生区</t>
    <phoneticPr fontId="28"/>
  </si>
  <si>
    <t>魚沼市</t>
  </si>
  <si>
    <t>富士河口湖町</t>
  </si>
  <si>
    <t>佐久穂町</t>
  </si>
  <si>
    <t>垂井町</t>
  </si>
  <si>
    <t>裾野市</t>
  </si>
  <si>
    <t>碧南市</t>
  </si>
  <si>
    <t>大紀町</t>
  </si>
  <si>
    <t>木津川市</t>
  </si>
  <si>
    <t>堺市堺区</t>
    <phoneticPr fontId="28"/>
  </si>
  <si>
    <t>川西市</t>
  </si>
  <si>
    <t>上牧町</t>
  </si>
  <si>
    <t>すさみ町</t>
  </si>
  <si>
    <t>勝央町</t>
  </si>
  <si>
    <t>坂町</t>
  </si>
  <si>
    <t>中土佐町</t>
  </si>
  <si>
    <t>豊前市</t>
  </si>
  <si>
    <t>菊陽町</t>
  </si>
  <si>
    <t>日之影町</t>
  </si>
  <si>
    <t>大崎町</t>
  </si>
  <si>
    <t>中城村</t>
  </si>
  <si>
    <t>江別市</t>
  </si>
  <si>
    <t>六戸町</t>
  </si>
  <si>
    <t>岩泉町</t>
  </si>
  <si>
    <t>亘理町</t>
  </si>
  <si>
    <t>鮭川村</t>
  </si>
  <si>
    <t>磐梯町</t>
  </si>
  <si>
    <t>かすみがうら市</t>
  </si>
  <si>
    <t>片品村</t>
  </si>
  <si>
    <t>上尾市</t>
  </si>
  <si>
    <t>鴨川市</t>
  </si>
  <si>
    <t>武蔵野市</t>
  </si>
  <si>
    <t>相模原市緑区</t>
    <phoneticPr fontId="28"/>
  </si>
  <si>
    <t>南魚沼市</t>
  </si>
  <si>
    <t>小菅村</t>
  </si>
  <si>
    <t>軽井沢町</t>
  </si>
  <si>
    <t>関ケ原町</t>
  </si>
  <si>
    <t>湖西市</t>
  </si>
  <si>
    <t>刈谷市</t>
  </si>
  <si>
    <t>南伊勢町</t>
  </si>
  <si>
    <t>大山崎町</t>
  </si>
  <si>
    <t>堺市中区</t>
    <phoneticPr fontId="28"/>
  </si>
  <si>
    <t>小野市</t>
  </si>
  <si>
    <t>王寺町</t>
  </si>
  <si>
    <t>那智勝浦町</t>
  </si>
  <si>
    <t>奈義町</t>
  </si>
  <si>
    <t>安芸太田町</t>
  </si>
  <si>
    <t>佐川町</t>
  </si>
  <si>
    <t>中間市</t>
  </si>
  <si>
    <t>南小国町</t>
  </si>
  <si>
    <t>五ヶ瀬町</t>
  </si>
  <si>
    <t>東串良町</t>
  </si>
  <si>
    <t>西原町</t>
  </si>
  <si>
    <t>赤平市</t>
  </si>
  <si>
    <t>横浜町</t>
  </si>
  <si>
    <t>田野畑村</t>
  </si>
  <si>
    <t>山元町</t>
  </si>
  <si>
    <t>戸沢村</t>
  </si>
  <si>
    <t>猪苗代町</t>
  </si>
  <si>
    <t>桜川市</t>
  </si>
  <si>
    <t>川場村</t>
  </si>
  <si>
    <t>草加市</t>
  </si>
  <si>
    <t>鎌ケ谷市</t>
  </si>
  <si>
    <t>三鷹市</t>
  </si>
  <si>
    <t>相模原市中央区</t>
    <phoneticPr fontId="28"/>
  </si>
  <si>
    <t>胎内市</t>
  </si>
  <si>
    <t>丹波山村</t>
  </si>
  <si>
    <t>御代田町</t>
  </si>
  <si>
    <t>神戸町</t>
  </si>
  <si>
    <t>伊豆市</t>
  </si>
  <si>
    <t>豊田市</t>
  </si>
  <si>
    <t>紀北町</t>
  </si>
  <si>
    <t>久御山町</t>
  </si>
  <si>
    <t>堺市東区</t>
    <phoneticPr fontId="28"/>
  </si>
  <si>
    <t>三田市</t>
  </si>
  <si>
    <t>広陵町</t>
  </si>
  <si>
    <t>太地町</t>
  </si>
  <si>
    <t>西粟倉村</t>
  </si>
  <si>
    <t>北広島町</t>
  </si>
  <si>
    <t>越知町</t>
  </si>
  <si>
    <t>小郡市</t>
  </si>
  <si>
    <t>小国町</t>
  </si>
  <si>
    <t>錦江町</t>
  </si>
  <si>
    <t>与那原町</t>
  </si>
  <si>
    <t>紋別市</t>
  </si>
  <si>
    <t>東北町</t>
  </si>
  <si>
    <t>普代村</t>
  </si>
  <si>
    <t>松島町</t>
  </si>
  <si>
    <t>高畠町</t>
  </si>
  <si>
    <t>会津坂下町</t>
  </si>
  <si>
    <t>神栖市</t>
  </si>
  <si>
    <t>昭和村</t>
  </si>
  <si>
    <t>越谷市</t>
  </si>
  <si>
    <t>君津市</t>
  </si>
  <si>
    <t>青梅市</t>
  </si>
  <si>
    <t>相模原市南区</t>
    <phoneticPr fontId="28"/>
  </si>
  <si>
    <t>聖籠町</t>
  </si>
  <si>
    <t>立科町</t>
  </si>
  <si>
    <t>輪之内町</t>
  </si>
  <si>
    <t>御前崎市</t>
  </si>
  <si>
    <t>安城市</t>
  </si>
  <si>
    <t>御浜町</t>
  </si>
  <si>
    <t>井手町</t>
  </si>
  <si>
    <t>堺市西区</t>
    <phoneticPr fontId="28"/>
  </si>
  <si>
    <t>加西市</t>
  </si>
  <si>
    <t>河合町</t>
  </si>
  <si>
    <t>古座川町</t>
  </si>
  <si>
    <t>久米南町</t>
  </si>
  <si>
    <t>大崎上島町</t>
  </si>
  <si>
    <t>檮原町</t>
  </si>
  <si>
    <t>筑紫野市</t>
  </si>
  <si>
    <t>産山村</t>
  </si>
  <si>
    <t>南大隅町</t>
  </si>
  <si>
    <t>南風原町</t>
  </si>
  <si>
    <t>士別市</t>
  </si>
  <si>
    <t>六ヶ所村</t>
  </si>
  <si>
    <t>軽米町</t>
  </si>
  <si>
    <t>七ヶ浜町</t>
  </si>
  <si>
    <t>湯川村</t>
  </si>
  <si>
    <t>行方市</t>
  </si>
  <si>
    <t>みなかみ町</t>
  </si>
  <si>
    <t>蕨市</t>
  </si>
  <si>
    <t>富津市</t>
  </si>
  <si>
    <t>横須賀市</t>
  </si>
  <si>
    <t>弥彦村</t>
  </si>
  <si>
    <t>青木村</t>
  </si>
  <si>
    <t>安八町</t>
  </si>
  <si>
    <t>菊川市</t>
  </si>
  <si>
    <t>西尾市</t>
  </si>
  <si>
    <t>紀宝町</t>
  </si>
  <si>
    <t>宇治田原町</t>
  </si>
  <si>
    <t>堺市南区</t>
    <phoneticPr fontId="28"/>
  </si>
  <si>
    <t>丹波篠山市</t>
  </si>
  <si>
    <t>吉野町</t>
  </si>
  <si>
    <t>北山村</t>
  </si>
  <si>
    <t>美咲町</t>
  </si>
  <si>
    <t>世羅町</t>
  </si>
  <si>
    <t>日高村</t>
  </si>
  <si>
    <t>春日市</t>
  </si>
  <si>
    <t>高森町</t>
  </si>
  <si>
    <t>肝付町</t>
  </si>
  <si>
    <t>渡嘉敷村</t>
  </si>
  <si>
    <t>名寄市</t>
  </si>
  <si>
    <t>おいらせ町</t>
  </si>
  <si>
    <t>野田村</t>
  </si>
  <si>
    <t>利府町</t>
  </si>
  <si>
    <t>柳津町</t>
  </si>
  <si>
    <t>鉾田市</t>
  </si>
  <si>
    <t>玉村町</t>
  </si>
  <si>
    <t>戸田市</t>
  </si>
  <si>
    <t>浦安市</t>
  </si>
  <si>
    <t>昭島市</t>
  </si>
  <si>
    <t>平塚市</t>
  </si>
  <si>
    <t>田上町</t>
  </si>
  <si>
    <t>長和町</t>
  </si>
  <si>
    <t>揖斐川町</t>
  </si>
  <si>
    <t>伊豆の国市</t>
  </si>
  <si>
    <t>蒲郡市</t>
  </si>
  <si>
    <t>笠置町</t>
  </si>
  <si>
    <t>堺市北区</t>
    <phoneticPr fontId="28"/>
  </si>
  <si>
    <t>養父市</t>
  </si>
  <si>
    <t>大淀町</t>
  </si>
  <si>
    <t>串本町</t>
  </si>
  <si>
    <t>吉備中央町</t>
  </si>
  <si>
    <t>神石高原町</t>
  </si>
  <si>
    <t>津野町</t>
  </si>
  <si>
    <t>大野城市</t>
  </si>
  <si>
    <t>西原村</t>
  </si>
  <si>
    <t>中種子町</t>
  </si>
  <si>
    <t>座間味村</t>
  </si>
  <si>
    <t>三笠市</t>
  </si>
  <si>
    <t>大間町</t>
  </si>
  <si>
    <t>九戸村</t>
  </si>
  <si>
    <t>大和町</t>
  </si>
  <si>
    <t>白鷹町</t>
  </si>
  <si>
    <t>三島町</t>
  </si>
  <si>
    <t>つくばみらい市</t>
  </si>
  <si>
    <t>板倉町</t>
  </si>
  <si>
    <t>入間市</t>
  </si>
  <si>
    <t>四街道市</t>
  </si>
  <si>
    <t>調布市</t>
  </si>
  <si>
    <t>鎌倉市</t>
  </si>
  <si>
    <t>阿賀町</t>
  </si>
  <si>
    <t>下諏訪町</t>
  </si>
  <si>
    <t>大野町</t>
  </si>
  <si>
    <t>牧之原市</t>
  </si>
  <si>
    <t>犬山市</t>
  </si>
  <si>
    <t>和束町</t>
  </si>
  <si>
    <t>堺市美原区</t>
    <phoneticPr fontId="28"/>
  </si>
  <si>
    <t>丹波市</t>
  </si>
  <si>
    <t>下市町</t>
  </si>
  <si>
    <t>四万十町</t>
  </si>
  <si>
    <t>宗像市</t>
  </si>
  <si>
    <t>南阿蘇村</t>
  </si>
  <si>
    <t>南種子町</t>
  </si>
  <si>
    <t>粟国村</t>
  </si>
  <si>
    <t>根室市</t>
  </si>
  <si>
    <t>東通村</t>
  </si>
  <si>
    <t>洋野町</t>
  </si>
  <si>
    <t>大郷町</t>
  </si>
  <si>
    <t>飯豊町</t>
  </si>
  <si>
    <t>小美玉市</t>
  </si>
  <si>
    <t>朝霞市</t>
  </si>
  <si>
    <t>袖ケ浦市</t>
  </si>
  <si>
    <t>町田市</t>
  </si>
  <si>
    <t>藤沢市</t>
  </si>
  <si>
    <t>出雲崎町</t>
  </si>
  <si>
    <t>富士見町</t>
  </si>
  <si>
    <t>東伊豆町</t>
  </si>
  <si>
    <t>常滑市</t>
  </si>
  <si>
    <t>精華町</t>
  </si>
  <si>
    <t>岸和田市</t>
  </si>
  <si>
    <t>南あわじ市</t>
  </si>
  <si>
    <t>黒滝村</t>
  </si>
  <si>
    <t>大月町</t>
  </si>
  <si>
    <t>太宰府市</t>
  </si>
  <si>
    <t>御船町</t>
  </si>
  <si>
    <t>屋久島町</t>
  </si>
  <si>
    <t>渡名喜村</t>
  </si>
  <si>
    <t>千歳市</t>
  </si>
  <si>
    <t>風間浦村</t>
  </si>
  <si>
    <t>一戸町</t>
  </si>
  <si>
    <t>大衡村</t>
  </si>
  <si>
    <t>三川町</t>
  </si>
  <si>
    <t>茨城町</t>
  </si>
  <si>
    <t>千代田町</t>
  </si>
  <si>
    <t>志木市</t>
  </si>
  <si>
    <t>八街市</t>
  </si>
  <si>
    <t>小金井市</t>
  </si>
  <si>
    <t>小田原市</t>
  </si>
  <si>
    <t>湯沢町</t>
  </si>
  <si>
    <t>原村</t>
  </si>
  <si>
    <t>北方町</t>
  </si>
  <si>
    <t>河津町</t>
  </si>
  <si>
    <t>江南市</t>
  </si>
  <si>
    <t>南山城村</t>
  </si>
  <si>
    <t>豊中市</t>
  </si>
  <si>
    <t>朝来市</t>
  </si>
  <si>
    <t>天川村</t>
  </si>
  <si>
    <t>三原村</t>
  </si>
  <si>
    <t>古賀市</t>
  </si>
  <si>
    <t>嘉島町</t>
  </si>
  <si>
    <t>大和村</t>
  </si>
  <si>
    <t>南大東村</t>
  </si>
  <si>
    <t>滝川市</t>
  </si>
  <si>
    <t>佐井村</t>
  </si>
  <si>
    <t>色麻町</t>
  </si>
  <si>
    <t>庄内町</t>
  </si>
  <si>
    <t>会津美里町</t>
  </si>
  <si>
    <t>大洗町</t>
  </si>
  <si>
    <t>大泉町</t>
  </si>
  <si>
    <t>和光市</t>
  </si>
  <si>
    <t>印西市</t>
  </si>
  <si>
    <t>小平市</t>
  </si>
  <si>
    <t>茅ヶ崎市</t>
  </si>
  <si>
    <t>津南町</t>
  </si>
  <si>
    <t>辰野町</t>
  </si>
  <si>
    <t>坂祝町</t>
  </si>
  <si>
    <t>南伊豆町</t>
  </si>
  <si>
    <t>小牧市</t>
  </si>
  <si>
    <t>京丹波町</t>
  </si>
  <si>
    <t>池田市</t>
  </si>
  <si>
    <t>淡路市</t>
  </si>
  <si>
    <t>野迫川村</t>
  </si>
  <si>
    <t>黒潮町</t>
  </si>
  <si>
    <t>福津市</t>
  </si>
  <si>
    <t>益城町</t>
  </si>
  <si>
    <t>宇検村</t>
  </si>
  <si>
    <t>北大東村</t>
  </si>
  <si>
    <t>砂川市</t>
  </si>
  <si>
    <t>三戸町</t>
  </si>
  <si>
    <t>加美町</t>
  </si>
  <si>
    <t>遊佐町</t>
  </si>
  <si>
    <t>西郷村</t>
  </si>
  <si>
    <t>城里町</t>
  </si>
  <si>
    <t>邑楽町</t>
  </si>
  <si>
    <t>新座市</t>
  </si>
  <si>
    <t>白井市</t>
  </si>
  <si>
    <t>日野市</t>
  </si>
  <si>
    <t>逗子市</t>
  </si>
  <si>
    <t>刈羽村</t>
  </si>
  <si>
    <t>箕輪町</t>
  </si>
  <si>
    <t>富加町</t>
  </si>
  <si>
    <t>松崎町</t>
  </si>
  <si>
    <t>稲沢市</t>
  </si>
  <si>
    <t>伊根町</t>
  </si>
  <si>
    <t>吹田市</t>
  </si>
  <si>
    <t>宍粟市</t>
  </si>
  <si>
    <t>十津川村</t>
  </si>
  <si>
    <t>うきは市</t>
  </si>
  <si>
    <t>甲佐町</t>
  </si>
  <si>
    <t>瀬戸内町</t>
  </si>
  <si>
    <t>伊平屋村</t>
  </si>
  <si>
    <t>歌志内市</t>
  </si>
  <si>
    <t>五戸町</t>
  </si>
  <si>
    <t>涌谷町</t>
  </si>
  <si>
    <t>泉崎村</t>
  </si>
  <si>
    <t>東海村</t>
  </si>
  <si>
    <t>桶川市</t>
  </si>
  <si>
    <t>富里市</t>
  </si>
  <si>
    <t>東村山市</t>
  </si>
  <si>
    <t>三浦市</t>
  </si>
  <si>
    <t>関川村</t>
  </si>
  <si>
    <t>飯島町</t>
  </si>
  <si>
    <t>川辺町</t>
  </si>
  <si>
    <t>西伊豆町</t>
  </si>
  <si>
    <t>新城市</t>
  </si>
  <si>
    <t>与謝野町</t>
  </si>
  <si>
    <t>泉大津市</t>
  </si>
  <si>
    <t>加東市</t>
  </si>
  <si>
    <t>下北山村</t>
  </si>
  <si>
    <t>宮若市</t>
  </si>
  <si>
    <t>山都町</t>
  </si>
  <si>
    <t>龍郷町</t>
  </si>
  <si>
    <t>伊是名村</t>
  </si>
  <si>
    <t>深川市</t>
  </si>
  <si>
    <t>田子町</t>
  </si>
  <si>
    <t>中島村</t>
  </si>
  <si>
    <t>大子町</t>
  </si>
  <si>
    <t>久喜市</t>
  </si>
  <si>
    <t>南房総市</t>
  </si>
  <si>
    <t>国分寺市</t>
  </si>
  <si>
    <t>秦野市</t>
  </si>
  <si>
    <t>粟島浦村</t>
  </si>
  <si>
    <t>南箕輪村</t>
  </si>
  <si>
    <t>七宗町</t>
  </si>
  <si>
    <t>函南町</t>
  </si>
  <si>
    <t>東海市</t>
  </si>
  <si>
    <t>高槻市</t>
  </si>
  <si>
    <t>たつの市</t>
  </si>
  <si>
    <t>上北山村</t>
  </si>
  <si>
    <t>嘉麻市</t>
  </si>
  <si>
    <t>氷川町</t>
  </si>
  <si>
    <t>喜界町</t>
  </si>
  <si>
    <t>久米島町</t>
  </si>
  <si>
    <t>富良野市</t>
  </si>
  <si>
    <t>女川町</t>
  </si>
  <si>
    <t>矢吹町</t>
  </si>
  <si>
    <t>美浦村</t>
  </si>
  <si>
    <t>北本市</t>
  </si>
  <si>
    <t>匝瑳市</t>
  </si>
  <si>
    <t>国立市</t>
  </si>
  <si>
    <t>厚木市</t>
  </si>
  <si>
    <t>中川村</t>
  </si>
  <si>
    <t>八百津町</t>
  </si>
  <si>
    <t>清水町</t>
  </si>
  <si>
    <t>大府市</t>
  </si>
  <si>
    <t>貝塚市</t>
  </si>
  <si>
    <t>猪名川町</t>
  </si>
  <si>
    <t>朝倉市</t>
  </si>
  <si>
    <t>芦北町</t>
  </si>
  <si>
    <t>徳之島町</t>
  </si>
  <si>
    <t>八重瀬町</t>
  </si>
  <si>
    <t>登別市</t>
  </si>
  <si>
    <t>階上町</t>
  </si>
  <si>
    <t>南三陸町</t>
  </si>
  <si>
    <t>棚倉町</t>
  </si>
  <si>
    <t>阿見町</t>
  </si>
  <si>
    <t>八潮市</t>
  </si>
  <si>
    <t>香取市</t>
  </si>
  <si>
    <t>福生市</t>
  </si>
  <si>
    <t>大和市</t>
  </si>
  <si>
    <t>宮田村</t>
  </si>
  <si>
    <t>白川町</t>
  </si>
  <si>
    <t>長泉町</t>
  </si>
  <si>
    <t>知多市</t>
  </si>
  <si>
    <t>守口市</t>
  </si>
  <si>
    <t>多可町</t>
  </si>
  <si>
    <t>東吉野村</t>
  </si>
  <si>
    <t>みやま市</t>
  </si>
  <si>
    <t>津奈木町</t>
  </si>
  <si>
    <t>天城町</t>
  </si>
  <si>
    <t>多良間村</t>
  </si>
  <si>
    <t>恵庭市</t>
  </si>
  <si>
    <t>新郷村</t>
  </si>
  <si>
    <t>矢祭町</t>
  </si>
  <si>
    <t>河内町</t>
  </si>
  <si>
    <t>富士見市</t>
  </si>
  <si>
    <t>山武市</t>
  </si>
  <si>
    <t>狛江市</t>
  </si>
  <si>
    <t>伊勢原市</t>
  </si>
  <si>
    <t>松川町</t>
  </si>
  <si>
    <t>東白川村</t>
  </si>
  <si>
    <t>小山町</t>
  </si>
  <si>
    <t>知立市</t>
  </si>
  <si>
    <t>枚方市</t>
  </si>
  <si>
    <t>稲美町</t>
  </si>
  <si>
    <t>糸島市</t>
  </si>
  <si>
    <t>錦町</t>
  </si>
  <si>
    <t>伊仙町</t>
  </si>
  <si>
    <t>竹富町</t>
  </si>
  <si>
    <t>塙町</t>
  </si>
  <si>
    <t>八千代町</t>
  </si>
  <si>
    <t>三郷市</t>
  </si>
  <si>
    <t>いすみ市</t>
  </si>
  <si>
    <t>東大和市</t>
  </si>
  <si>
    <t>海老名市</t>
  </si>
  <si>
    <t>御嵩町</t>
  </si>
  <si>
    <t>吉田町</t>
  </si>
  <si>
    <t>尾張旭市</t>
  </si>
  <si>
    <t>茨木市</t>
  </si>
  <si>
    <t>播磨町</t>
  </si>
  <si>
    <t>那珂川市</t>
  </si>
  <si>
    <t>多良木町</t>
  </si>
  <si>
    <t>和泊町</t>
  </si>
  <si>
    <t>与那国町</t>
  </si>
  <si>
    <t>北広島市</t>
  </si>
  <si>
    <t>鮫川村</t>
  </si>
  <si>
    <t>五霞町</t>
  </si>
  <si>
    <t>蓮田市</t>
  </si>
  <si>
    <t>大網白里市</t>
  </si>
  <si>
    <t>清瀬市</t>
  </si>
  <si>
    <t>座間市</t>
  </si>
  <si>
    <t>阿南町</t>
  </si>
  <si>
    <t>白川村</t>
  </si>
  <si>
    <t>川根本町</t>
  </si>
  <si>
    <t>高浜市</t>
  </si>
  <si>
    <t>八尾市</t>
  </si>
  <si>
    <t>市川町</t>
  </si>
  <si>
    <t>宇美町</t>
  </si>
  <si>
    <t>湯前町</t>
  </si>
  <si>
    <t>知名町</t>
  </si>
  <si>
    <t>石狩市</t>
  </si>
  <si>
    <t>石川町</t>
  </si>
  <si>
    <t>境町</t>
  </si>
  <si>
    <t>坂戸市</t>
  </si>
  <si>
    <t>酒々井町</t>
  </si>
  <si>
    <t>東久留米市</t>
  </si>
  <si>
    <t>南足柄市</t>
  </si>
  <si>
    <t>阿智村</t>
  </si>
  <si>
    <t>森町</t>
  </si>
  <si>
    <t>岩倉市</t>
  </si>
  <si>
    <t>泉佐野市</t>
  </si>
  <si>
    <t>福崎町</t>
  </si>
  <si>
    <t>篠栗町</t>
  </si>
  <si>
    <t>水上村</t>
  </si>
  <si>
    <t>与論町</t>
  </si>
  <si>
    <t>北斗市</t>
  </si>
  <si>
    <t>玉川村</t>
  </si>
  <si>
    <t>利根町</t>
  </si>
  <si>
    <t>幸手市</t>
  </si>
  <si>
    <t>栄町</t>
  </si>
  <si>
    <t>武蔵村山市</t>
  </si>
  <si>
    <t>綾瀬市</t>
  </si>
  <si>
    <t>平谷村</t>
  </si>
  <si>
    <t>豊明市</t>
  </si>
  <si>
    <t>富田林市</t>
  </si>
  <si>
    <t>神河町</t>
  </si>
  <si>
    <t>志免町</t>
  </si>
  <si>
    <t>相良村</t>
  </si>
  <si>
    <t>当別町</t>
  </si>
  <si>
    <t>平田村</t>
  </si>
  <si>
    <t>鶴ヶ島市</t>
  </si>
  <si>
    <t>神崎町</t>
  </si>
  <si>
    <t>多摩市</t>
  </si>
  <si>
    <t>葉山町</t>
  </si>
  <si>
    <t>根羽村</t>
  </si>
  <si>
    <t>日進市</t>
  </si>
  <si>
    <t>寝屋川市</t>
  </si>
  <si>
    <t>太子町</t>
  </si>
  <si>
    <t>須恵町</t>
  </si>
  <si>
    <t>五木村</t>
  </si>
  <si>
    <t>新篠津村</t>
  </si>
  <si>
    <t>浅川町</t>
  </si>
  <si>
    <t>日高市</t>
  </si>
  <si>
    <t>多古町</t>
  </si>
  <si>
    <t>稲城市</t>
  </si>
  <si>
    <t>寒川町</t>
  </si>
  <si>
    <t>下條村</t>
  </si>
  <si>
    <t>田原市</t>
  </si>
  <si>
    <t>河内長野市</t>
  </si>
  <si>
    <t>上郡町</t>
  </si>
  <si>
    <t>新宮町</t>
  </si>
  <si>
    <t>山江村</t>
  </si>
  <si>
    <t>古殿町</t>
  </si>
  <si>
    <t>吉川市</t>
  </si>
  <si>
    <t>東庄町</t>
  </si>
  <si>
    <t>羽村市</t>
  </si>
  <si>
    <t>大磯町</t>
  </si>
  <si>
    <t>売木村</t>
  </si>
  <si>
    <t>愛西市</t>
  </si>
  <si>
    <t>松原市</t>
  </si>
  <si>
    <t>佐用町</t>
  </si>
  <si>
    <t>久山町</t>
  </si>
  <si>
    <t>球磨村</t>
  </si>
  <si>
    <t>福島町</t>
  </si>
  <si>
    <t>三春町</t>
  </si>
  <si>
    <t>ふじみ野市</t>
  </si>
  <si>
    <t>九十九里町</t>
  </si>
  <si>
    <t>あきる野市</t>
  </si>
  <si>
    <t>二宮町</t>
  </si>
  <si>
    <t>天龍村</t>
  </si>
  <si>
    <t>清須市</t>
  </si>
  <si>
    <t>大東市</t>
  </si>
  <si>
    <t>香美町</t>
  </si>
  <si>
    <t>粕屋町</t>
  </si>
  <si>
    <t>あさぎり町</t>
  </si>
  <si>
    <t>知内町</t>
  </si>
  <si>
    <t>小野町</t>
  </si>
  <si>
    <t>白岡市</t>
  </si>
  <si>
    <t>芝山町</t>
  </si>
  <si>
    <t>西東京市</t>
  </si>
  <si>
    <t>中井町</t>
  </si>
  <si>
    <t>泰阜村</t>
  </si>
  <si>
    <t>北名古屋市</t>
  </si>
  <si>
    <t>和泉市</t>
  </si>
  <si>
    <t>新温泉町</t>
  </si>
  <si>
    <t>芦屋町</t>
  </si>
  <si>
    <t>苓北町</t>
  </si>
  <si>
    <t>木古内町</t>
  </si>
  <si>
    <t>広野町</t>
  </si>
  <si>
    <t>伊奈町</t>
  </si>
  <si>
    <t>横芝光町</t>
  </si>
  <si>
    <t>瑞穂町</t>
  </si>
  <si>
    <t>大井町</t>
  </si>
  <si>
    <t>喬木村</t>
  </si>
  <si>
    <t>弥富市</t>
  </si>
  <si>
    <t>箕面市</t>
  </si>
  <si>
    <t>水巻町</t>
  </si>
  <si>
    <t>七飯町</t>
  </si>
  <si>
    <t>楢葉町</t>
  </si>
  <si>
    <t>三芳町</t>
  </si>
  <si>
    <t>一宮町</t>
  </si>
  <si>
    <t>日の出町</t>
  </si>
  <si>
    <t>松田町</t>
  </si>
  <si>
    <t>豊丘村</t>
  </si>
  <si>
    <t>みよし市</t>
  </si>
  <si>
    <t>柏原市</t>
  </si>
  <si>
    <t>岡垣町</t>
  </si>
  <si>
    <t>鹿部町</t>
  </si>
  <si>
    <t>富岡町</t>
  </si>
  <si>
    <t>毛呂山町</t>
  </si>
  <si>
    <t>睦沢町</t>
  </si>
  <si>
    <t>檜原村</t>
  </si>
  <si>
    <t>山北町</t>
  </si>
  <si>
    <t>大鹿村</t>
  </si>
  <si>
    <t>あま市</t>
  </si>
  <si>
    <t>羽曳野市</t>
  </si>
  <si>
    <t>遠賀町</t>
  </si>
  <si>
    <t>川内村</t>
  </si>
  <si>
    <t>越生町</t>
  </si>
  <si>
    <t>長生村</t>
  </si>
  <si>
    <t>奥多摩町</t>
  </si>
  <si>
    <t>開成町</t>
  </si>
  <si>
    <t>上松町</t>
  </si>
  <si>
    <t>長久手市</t>
  </si>
  <si>
    <t>門真市</t>
  </si>
  <si>
    <t>小竹町</t>
  </si>
  <si>
    <t>八雲町</t>
  </si>
  <si>
    <t>大熊町</t>
  </si>
  <si>
    <t>滑川町</t>
  </si>
  <si>
    <t>白子町</t>
  </si>
  <si>
    <t>大島町</t>
  </si>
  <si>
    <t>箱根町</t>
  </si>
  <si>
    <t>南木曽町</t>
  </si>
  <si>
    <t>東郷町</t>
  </si>
  <si>
    <t>摂津市</t>
  </si>
  <si>
    <t>鞍手町</t>
  </si>
  <si>
    <t>長万部町</t>
  </si>
  <si>
    <t>双葉町</t>
  </si>
  <si>
    <t>嵐山町</t>
  </si>
  <si>
    <t>長柄町</t>
  </si>
  <si>
    <t>利島村</t>
  </si>
  <si>
    <t>真鶴町</t>
  </si>
  <si>
    <t>木祖村</t>
  </si>
  <si>
    <t>豊山町</t>
  </si>
  <si>
    <t>高石市</t>
  </si>
  <si>
    <t>桂川町</t>
  </si>
  <si>
    <t>江差町</t>
  </si>
  <si>
    <t>浪江町</t>
  </si>
  <si>
    <t>小川町</t>
  </si>
  <si>
    <t>長南町</t>
  </si>
  <si>
    <t>新島村</t>
  </si>
  <si>
    <t>湯河原町</t>
  </si>
  <si>
    <t>王滝村</t>
  </si>
  <si>
    <t>大口町</t>
  </si>
  <si>
    <t>藤井寺市</t>
  </si>
  <si>
    <t>筑前町</t>
  </si>
  <si>
    <t>上ノ国町</t>
  </si>
  <si>
    <t>葛尾村</t>
  </si>
  <si>
    <t>川島町</t>
  </si>
  <si>
    <t>大多喜町</t>
  </si>
  <si>
    <t>神津島村</t>
  </si>
  <si>
    <t>愛川町</t>
  </si>
  <si>
    <t>大桑村</t>
  </si>
  <si>
    <t>扶桑町</t>
  </si>
  <si>
    <t>東大阪市</t>
  </si>
  <si>
    <t>東峰村</t>
  </si>
  <si>
    <t>厚沢部町</t>
  </si>
  <si>
    <t>新地町</t>
  </si>
  <si>
    <t>吉見町</t>
  </si>
  <si>
    <t>御宿町</t>
  </si>
  <si>
    <t>三宅村</t>
  </si>
  <si>
    <t>清川村</t>
  </si>
  <si>
    <t>木曽町</t>
  </si>
  <si>
    <t>大治町</t>
  </si>
  <si>
    <t>泉南市</t>
  </si>
  <si>
    <t>大刀洗町</t>
  </si>
  <si>
    <t>乙部町</t>
  </si>
  <si>
    <t>飯舘村</t>
  </si>
  <si>
    <t>鳩山町</t>
  </si>
  <si>
    <t>鋸南町</t>
  </si>
  <si>
    <t>御蔵島村</t>
  </si>
  <si>
    <t>麻績村</t>
  </si>
  <si>
    <t>蟹江町</t>
  </si>
  <si>
    <t>四條畷市</t>
  </si>
  <si>
    <t>大木町</t>
  </si>
  <si>
    <t>奥尻町</t>
  </si>
  <si>
    <t>ときがわ町</t>
  </si>
  <si>
    <t>八丈町</t>
  </si>
  <si>
    <t>生坂村</t>
  </si>
  <si>
    <t>飛島村</t>
  </si>
  <si>
    <t>交野市</t>
  </si>
  <si>
    <t>今金町</t>
  </si>
  <si>
    <t>横瀬町</t>
  </si>
  <si>
    <t>青ヶ島村</t>
  </si>
  <si>
    <t>山形村</t>
  </si>
  <si>
    <t>阿久比町</t>
  </si>
  <si>
    <t>大阪狭山市</t>
  </si>
  <si>
    <t>香春町</t>
  </si>
  <si>
    <t>せたな町</t>
  </si>
  <si>
    <t>皆野町</t>
  </si>
  <si>
    <t>小笠原村</t>
  </si>
  <si>
    <t>朝日村</t>
  </si>
  <si>
    <t>東浦町</t>
  </si>
  <si>
    <t>阪南市</t>
  </si>
  <si>
    <t>添田町</t>
  </si>
  <si>
    <t>島牧村</t>
  </si>
  <si>
    <t>長瀞町</t>
  </si>
  <si>
    <t>筑北村</t>
  </si>
  <si>
    <t>南知多町</t>
  </si>
  <si>
    <t>島本町</t>
  </si>
  <si>
    <t>糸田町</t>
  </si>
  <si>
    <t>寿都町</t>
  </si>
  <si>
    <t>小鹿野町</t>
  </si>
  <si>
    <t>豊能町</t>
  </si>
  <si>
    <t>黒松内町</t>
  </si>
  <si>
    <t>東秩父村</t>
  </si>
  <si>
    <t>松川村</t>
  </si>
  <si>
    <t>武豊町</t>
  </si>
  <si>
    <t>能勢町</t>
  </si>
  <si>
    <t>大任町</t>
  </si>
  <si>
    <t>蘭越町</t>
  </si>
  <si>
    <t>白馬村</t>
  </si>
  <si>
    <t>幸田町</t>
  </si>
  <si>
    <t>忠岡町</t>
  </si>
  <si>
    <t>赤村</t>
  </si>
  <si>
    <t>ニセコ町</t>
  </si>
  <si>
    <t>神川町</t>
  </si>
  <si>
    <t>小谷村</t>
  </si>
  <si>
    <t>設楽町</t>
  </si>
  <si>
    <t>熊取町</t>
  </si>
  <si>
    <t>福智町</t>
  </si>
  <si>
    <t>真狩村</t>
  </si>
  <si>
    <t>上里町</t>
  </si>
  <si>
    <t>坂城町</t>
  </si>
  <si>
    <t>東栄町</t>
  </si>
  <si>
    <t>田尻町</t>
  </si>
  <si>
    <t>苅田町</t>
  </si>
  <si>
    <t>留寿都村</t>
  </si>
  <si>
    <t>寄居町</t>
  </si>
  <si>
    <t>小布施町</t>
  </si>
  <si>
    <t>豊根村</t>
  </si>
  <si>
    <t>岬町</t>
  </si>
  <si>
    <t>みやこ町</t>
  </si>
  <si>
    <t>喜茂別町</t>
  </si>
  <si>
    <t>宮代町</t>
  </si>
  <si>
    <t>吉富町</t>
  </si>
  <si>
    <t>京極町</t>
  </si>
  <si>
    <t>杉戸町</t>
  </si>
  <si>
    <t>山ノ内町</t>
  </si>
  <si>
    <t>河南町</t>
  </si>
  <si>
    <t>上毛町</t>
  </si>
  <si>
    <t>倶知安町</t>
  </si>
  <si>
    <t>松伏町</t>
  </si>
  <si>
    <t>木島平村</t>
  </si>
  <si>
    <t>千早赤阪村</t>
  </si>
  <si>
    <t>築上町</t>
  </si>
  <si>
    <t>共和町</t>
  </si>
  <si>
    <t>野沢温泉村</t>
  </si>
  <si>
    <t>岩内町</t>
  </si>
  <si>
    <t>信濃町</t>
  </si>
  <si>
    <t>泊村　（古宇郡）</t>
    <phoneticPr fontId="10"/>
  </si>
  <si>
    <t>小川村</t>
  </si>
  <si>
    <t>神恵内村</t>
  </si>
  <si>
    <t>飯綱町</t>
  </si>
  <si>
    <t>積丹町</t>
  </si>
  <si>
    <t>栄村</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</si>
  <si>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</si>
  <si>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</si>
  <si>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</si>
  <si>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</si>
  <si>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</si>
  <si>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</si>
  <si>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</si>
  <si>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</si>
  <si>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</si>
  <si>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</si>
  <si>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</si>
  <si>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</si>
  <si>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</si>
  <si>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</si>
  <si>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</si>
  <si>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</si>
  <si>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</si>
  <si>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</si>
  <si>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</si>
  <si>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</si>
  <si>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</si>
  <si>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</si>
  <si>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</si>
  <si>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</si>
  <si>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</si>
  <si>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</si>
  <si>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</si>
  <si>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</si>
  <si>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</si>
  <si>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</si>
  <si>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</si>
  <si>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</si>
  <si>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</si>
  <si>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</si>
  <si>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</si>
  <si>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</si>
  <si>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</si>
  <si>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</si>
  <si>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</si>
  <si>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</si>
  <si>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</si>
  <si>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</si>
  <si>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</si>
  <si>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</si>
  <si>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</si>
  <si>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</si>
  <si>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</si>
  <si>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</si>
  <si>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</si>
  <si>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</si>
  <si>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</si>
  <si>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</si>
  <si>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</si>
  <si>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</si>
  <si>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</si>
  <si>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</si>
  <si>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</si>
  <si>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</si>
  <si>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</si>
  <si>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</si>
  <si>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</si>
  <si>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</si>
  <si>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</si>
  <si>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</si>
  <si>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</si>
  <si>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</si>
  <si>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</si>
  <si>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</si>
  <si>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</si>
  <si>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</si>
  <si>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</si>
  <si>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</si>
  <si>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</si>
  <si>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</si>
  <si>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</si>
  <si>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</si>
  <si>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</si>
  <si>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</si>
  <si>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</si>
  <si>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</si>
  <si>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</si>
  <si>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</si>
  <si>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</si>
  <si>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</si>
  <si>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</si>
  <si>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</si>
  <si>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</si>
  <si>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</si>
  <si>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</si>
  <si>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</si>
  <si>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</si>
  <si>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</si>
  <si>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</si>
  <si>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</si>
  <si>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</si>
  <si>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</si>
  <si>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</si>
  <si>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</si>
  <si>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</si>
  <si>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</si>
  <si>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</si>
  <si>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</si>
  <si>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</si>
  <si>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</si>
  <si>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</si>
  <si>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</si>
  <si>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</si>
  <si>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</si>
  <si>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</si>
  <si>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泊村　（国後郡）</t>
    <phoneticPr fontId="10"/>
  </si>
  <si>
    <t>留夜別村</t>
  </si>
  <si>
    <t>留別村</t>
  </si>
  <si>
    <t>紗那村</t>
  </si>
  <si>
    <t>蘂取村</t>
  </si>
  <si>
    <t>sityouson-code</t>
  </si>
  <si>
    <t>ken-name</t>
  </si>
  <si>
    <t>sityouson-name3</t>
  </si>
  <si>
    <t>都道府県</t>
    <rPh sb="0" eb="4">
      <t>トドウフケン</t>
    </rPh>
    <phoneticPr fontId="10"/>
  </si>
  <si>
    <t>札幌市北区</t>
    <phoneticPr fontId="28"/>
  </si>
  <si>
    <t>札幌市東区</t>
    <phoneticPr fontId="28"/>
  </si>
  <si>
    <t>札幌市白石区</t>
    <phoneticPr fontId="28"/>
  </si>
  <si>
    <t>札幌市豊平区</t>
    <phoneticPr fontId="28"/>
  </si>
  <si>
    <t>札幌市南区</t>
    <phoneticPr fontId="28"/>
  </si>
  <si>
    <t>札幌市西区</t>
    <phoneticPr fontId="28"/>
  </si>
  <si>
    <t>札幌市厚別区</t>
    <phoneticPr fontId="28"/>
  </si>
  <si>
    <t>札幌市手稲区</t>
    <phoneticPr fontId="28"/>
  </si>
  <si>
    <t>札幌市清田区</t>
    <phoneticPr fontId="28"/>
  </si>
  <si>
    <t>泊村　（古宇郡）</t>
    <phoneticPr fontId="10"/>
  </si>
  <si>
    <t>北海道泊村</t>
  </si>
  <si>
    <t>仙台市青葉区</t>
    <phoneticPr fontId="28"/>
  </si>
  <si>
    <t>仙台市宮城野区</t>
    <phoneticPr fontId="28"/>
  </si>
  <si>
    <t>仙台市若林区</t>
    <phoneticPr fontId="28"/>
  </si>
  <si>
    <t>仙台市太白区</t>
    <phoneticPr fontId="28"/>
  </si>
  <si>
    <t>仙台市泉区</t>
    <phoneticPr fontId="28"/>
  </si>
  <si>
    <t>茨城県</t>
  </si>
  <si>
    <t>栃木県</t>
  </si>
  <si>
    <t>群馬県</t>
  </si>
  <si>
    <t>埼玉県</t>
  </si>
  <si>
    <t>千葉市中央区</t>
    <phoneticPr fontId="28"/>
  </si>
  <si>
    <t>千葉市花見川区</t>
    <phoneticPr fontId="28"/>
  </si>
  <si>
    <t>千葉市稲毛区</t>
    <phoneticPr fontId="28"/>
  </si>
  <si>
    <t>千葉市若葉区</t>
    <phoneticPr fontId="28"/>
  </si>
  <si>
    <t>千葉市緑区</t>
    <phoneticPr fontId="28"/>
  </si>
  <si>
    <t>千葉市美浜区</t>
    <phoneticPr fontId="28"/>
  </si>
  <si>
    <t>東京都</t>
  </si>
  <si>
    <t>神奈川県</t>
  </si>
  <si>
    <t>新潟県</t>
  </si>
  <si>
    <t>富山県</t>
  </si>
  <si>
    <t>石川県</t>
  </si>
  <si>
    <t>福井県</t>
  </si>
  <si>
    <t>山梨県</t>
  </si>
  <si>
    <t>岐阜県</t>
  </si>
  <si>
    <t>静岡県</t>
  </si>
  <si>
    <t>愛知県</t>
  </si>
  <si>
    <t>三重県</t>
  </si>
  <si>
    <t>滋賀県</t>
  </si>
  <si>
    <t>京都府</t>
  </si>
  <si>
    <t>京都市北区</t>
    <phoneticPr fontId="28"/>
  </si>
  <si>
    <t>京都市上京区</t>
    <phoneticPr fontId="28"/>
  </si>
  <si>
    <t>京都市左京区</t>
    <phoneticPr fontId="28"/>
  </si>
  <si>
    <t>京都市中京区</t>
    <phoneticPr fontId="28"/>
  </si>
  <si>
    <t>京都市東山区</t>
    <phoneticPr fontId="28"/>
  </si>
  <si>
    <t>京都市下京区</t>
    <phoneticPr fontId="28"/>
  </si>
  <si>
    <t>京都市南区</t>
    <phoneticPr fontId="28"/>
  </si>
  <si>
    <t>京都市右京区</t>
    <phoneticPr fontId="28"/>
  </si>
  <si>
    <t>京都市伏見区</t>
    <phoneticPr fontId="28"/>
  </si>
  <si>
    <t>京都市山科区</t>
    <phoneticPr fontId="28"/>
  </si>
  <si>
    <t>京都市西京区</t>
    <phoneticPr fontId="28"/>
  </si>
  <si>
    <t>大阪府</t>
  </si>
  <si>
    <t>堺市中区</t>
    <phoneticPr fontId="28"/>
  </si>
  <si>
    <t>堺市東区</t>
    <phoneticPr fontId="28"/>
  </si>
  <si>
    <t>堺市西区</t>
    <phoneticPr fontId="28"/>
  </si>
  <si>
    <t>堺市南区</t>
    <phoneticPr fontId="28"/>
  </si>
  <si>
    <t>堺市美原区</t>
    <phoneticPr fontId="28"/>
  </si>
  <si>
    <t>兵庫県</t>
  </si>
  <si>
    <t>奈良県</t>
  </si>
  <si>
    <t>和歌山県</t>
  </si>
  <si>
    <t>鳥取県</t>
  </si>
  <si>
    <t>島根県</t>
  </si>
  <si>
    <t>岡山県</t>
  </si>
  <si>
    <t>広島県</t>
  </si>
  <si>
    <t>広島市中区</t>
    <phoneticPr fontId="28"/>
  </si>
  <si>
    <t>広島市東区</t>
    <phoneticPr fontId="28"/>
  </si>
  <si>
    <t>広島市南区</t>
    <phoneticPr fontId="28"/>
  </si>
  <si>
    <t>広島市西区</t>
    <phoneticPr fontId="28"/>
  </si>
  <si>
    <t>広島市安佐南区</t>
    <phoneticPr fontId="28"/>
  </si>
  <si>
    <t>広島市安佐北区</t>
    <phoneticPr fontId="28"/>
  </si>
  <si>
    <t>広島市安芸区</t>
    <phoneticPr fontId="28"/>
  </si>
  <si>
    <t>広島市佐伯区</t>
    <phoneticPr fontId="28"/>
  </si>
  <si>
    <t>山口県</t>
  </si>
  <si>
    <t>徳島県</t>
  </si>
  <si>
    <t>香川県</t>
  </si>
  <si>
    <t>愛媛県</t>
  </si>
  <si>
    <t>高知県</t>
  </si>
  <si>
    <t>福岡県</t>
  </si>
  <si>
    <t>北九州市門司区</t>
    <phoneticPr fontId="28"/>
  </si>
  <si>
    <t>北九州市若松区</t>
    <phoneticPr fontId="28"/>
  </si>
  <si>
    <t>北九州市戸畑区</t>
    <phoneticPr fontId="28"/>
  </si>
  <si>
    <t>北九州市小倉北区</t>
    <phoneticPr fontId="28"/>
  </si>
  <si>
    <t>北九州市小倉南区</t>
    <phoneticPr fontId="28"/>
  </si>
  <si>
    <t>北九州市八幡東区</t>
    <phoneticPr fontId="28"/>
  </si>
  <si>
    <t>北九州市八幡西区</t>
    <phoneticPr fontId="28"/>
  </si>
  <si>
    <t>福岡市東区</t>
    <phoneticPr fontId="28"/>
  </si>
  <si>
    <t>福岡市博多区</t>
    <phoneticPr fontId="28"/>
  </si>
  <si>
    <t>福岡市中央区</t>
    <phoneticPr fontId="28"/>
  </si>
  <si>
    <t>福岡市南区</t>
    <phoneticPr fontId="28"/>
  </si>
  <si>
    <t>福岡市西区</t>
    <phoneticPr fontId="28"/>
  </si>
  <si>
    <t>福岡市城南区</t>
    <phoneticPr fontId="28"/>
  </si>
  <si>
    <t>福岡市早良区</t>
    <phoneticPr fontId="28"/>
  </si>
  <si>
    <t>佐賀県</t>
  </si>
  <si>
    <t>長崎県</t>
  </si>
  <si>
    <t>熊本県</t>
  </si>
  <si>
    <t>大分県</t>
  </si>
  <si>
    <t>宮崎県</t>
  </si>
  <si>
    <t>鹿児島県</t>
  </si>
  <si>
    <t>沖縄県</t>
  </si>
  <si>
    <t>株式会社　総研　代表取締役　小岩　圭一</t>
    <rPh sb="0" eb="4">
      <t>カブシキカイシャ</t>
    </rPh>
    <rPh sb="5" eb="7">
      <t>ソウケン</t>
    </rPh>
    <rPh sb="8" eb="10">
      <t>ダイヒョウ</t>
    </rPh>
    <rPh sb="10" eb="13">
      <t>トリシマリヤク</t>
    </rPh>
    <rPh sb="14" eb="16">
      <t>コイワ</t>
    </rPh>
    <rPh sb="17" eb="19">
      <t>ケイイチ</t>
    </rPh>
    <phoneticPr fontId="10"/>
  </si>
  <si>
    <t>SKA</t>
    <phoneticPr fontId="10"/>
  </si>
  <si>
    <t>多用途</t>
    <phoneticPr fontId="10"/>
  </si>
  <si>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0"/>
  </si>
  <si>
    <t>　</t>
    <phoneticPr fontId="10"/>
  </si>
  <si>
    <t>主要用途の区分</t>
    <phoneticPr fontId="10"/>
  </si>
  <si>
    <t>記号</t>
    <rPh sb="0" eb="2">
      <t>キゴウ</t>
    </rPh>
    <phoneticPr fontId="10"/>
  </si>
  <si>
    <t>居住専用住宅</t>
    <rPh sb="0" eb="2">
      <t>キョジュウ</t>
    </rPh>
    <rPh sb="2" eb="4">
      <t>センヨウ</t>
    </rPh>
    <rPh sb="4" eb="6">
      <t>ジュウタク</t>
    </rPh>
    <phoneticPr fontId="10"/>
  </si>
  <si>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0"/>
  </si>
  <si>
    <t>01</t>
    <phoneticPr fontId="10"/>
  </si>
  <si>
    <t>居住専用準住宅</t>
    <rPh sb="0" eb="2">
      <t>キョジュウ</t>
    </rPh>
    <rPh sb="2" eb="4">
      <t>センヨウ</t>
    </rPh>
    <rPh sb="4" eb="5">
      <t>ジュン</t>
    </rPh>
    <rPh sb="5" eb="7">
      <t>ジュウタク</t>
    </rPh>
    <phoneticPr fontId="10"/>
  </si>
  <si>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0"/>
  </si>
  <si>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0"/>
  </si>
  <si>
    <t>居住
産業
併用</t>
    <rPh sb="0" eb="2">
      <t>キョジュウ</t>
    </rPh>
    <rPh sb="3" eb="5">
      <t>サンギョウ</t>
    </rPh>
    <rPh sb="6" eb="8">
      <t>ヘイヨウ</t>
    </rPh>
    <phoneticPr fontId="10"/>
  </si>
  <si>
    <t>産業
専用</t>
    <rPh sb="0" eb="2">
      <t>サンギョウ</t>
    </rPh>
    <rPh sb="3" eb="5">
      <t>センヨウ</t>
    </rPh>
    <phoneticPr fontId="10"/>
  </si>
  <si>
    <t>農林水産業</t>
    <phoneticPr fontId="10"/>
  </si>
  <si>
    <t>農業、林業、漁業、水産養殖業</t>
  </si>
  <si>
    <t>鉱業、採石業、砂利採取業、建設業</t>
  </si>
  <si>
    <t>製造業</t>
    <phoneticPr fontId="10"/>
  </si>
  <si>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0"/>
  </si>
  <si>
    <t>電気・ガス・熱供給・水道業</t>
    <phoneticPr fontId="10"/>
  </si>
  <si>
    <t>情報通信業</t>
    <phoneticPr fontId="10"/>
  </si>
  <si>
    <t>通信業、放送業、情報サービス業、インターネット附随サービス業、映像・音声・文字情報制作業</t>
  </si>
  <si>
    <t>運輸業</t>
    <phoneticPr fontId="10"/>
  </si>
  <si>
    <t>鉄道業、道路旅客運送業、道路貨物運送業、水運業、航空運輸業、倉庫業、運輸に附帯するサービス業</t>
  </si>
  <si>
    <t>卸売業、小売業</t>
    <phoneticPr fontId="10"/>
  </si>
  <si>
    <t>金融業、保険業</t>
    <phoneticPr fontId="10"/>
  </si>
  <si>
    <t>不動産業</t>
    <phoneticPr fontId="10"/>
  </si>
  <si>
    <t>不動産取引業、不動産賃貸業・管理業</t>
  </si>
  <si>
    <t>宿泊業、飲食サービス業</t>
    <phoneticPr fontId="10"/>
  </si>
  <si>
    <t>宿泊業、飲食店、持ち帰り・配達飲食サービス業</t>
  </si>
  <si>
    <t>教育、学習支援業</t>
    <phoneticPr fontId="10"/>
  </si>
  <si>
    <t>学校教育、その他の教育、学習支援業（社会教育、学習塾及び教養・技能教授業ほか）</t>
    <rPh sb="0" eb="2">
      <t>ガッコウ</t>
    </rPh>
    <rPh sb="2" eb="4">
      <t>キョウイク</t>
    </rPh>
    <phoneticPr fontId="10"/>
  </si>
  <si>
    <t>医療、福祉</t>
    <phoneticPr fontId="10"/>
  </si>
  <si>
    <t>医療業、保健衛生、社会保険・社会福祉・介護事業</t>
  </si>
  <si>
    <t>その他のサービス業</t>
    <phoneticPr fontId="10"/>
  </si>
  <si>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</si>
  <si>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国家公務、地方公務</t>
    <phoneticPr fontId="10"/>
  </si>
  <si>
    <t>他に分類されないもの</t>
    <phoneticPr fontId="10"/>
  </si>
  <si>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0"/>
  </si>
  <si>
    <t>用途の分類</t>
    <rPh sb="0" eb="2">
      <t>ヨウト</t>
    </rPh>
    <rPh sb="3" eb="5">
      <t>ブンルイ</t>
    </rPh>
    <phoneticPr fontId="10"/>
  </si>
  <si>
    <t>一戸建ての住宅</t>
    <phoneticPr fontId="10"/>
  </si>
  <si>
    <t>08010</t>
    <phoneticPr fontId="10"/>
  </si>
  <si>
    <t>長屋</t>
    <phoneticPr fontId="10"/>
  </si>
  <si>
    <t>08020</t>
    <phoneticPr fontId="10"/>
  </si>
  <si>
    <t xml:space="preserve">共同住宅 </t>
    <phoneticPr fontId="10"/>
  </si>
  <si>
    <t>08030</t>
    <phoneticPr fontId="10"/>
  </si>
  <si>
    <t>寄宿舎</t>
    <phoneticPr fontId="10"/>
  </si>
  <si>
    <t>08040</t>
    <phoneticPr fontId="10"/>
  </si>
  <si>
    <t>下宿</t>
    <phoneticPr fontId="10"/>
  </si>
  <si>
    <t>08050</t>
    <phoneticPr fontId="10"/>
  </si>
  <si>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0"/>
  </si>
  <si>
    <t>共同住宅</t>
    <phoneticPr fontId="10"/>
  </si>
  <si>
    <t>住宅で事務所、店舗その他これらに類する用途を兼ねるもの</t>
    <phoneticPr fontId="10"/>
  </si>
  <si>
    <t>08060</t>
    <phoneticPr fontId="10"/>
  </si>
  <si>
    <t>幼稚園</t>
    <phoneticPr fontId="10"/>
  </si>
  <si>
    <t>08070</t>
    <phoneticPr fontId="10"/>
  </si>
  <si>
    <t>小学校</t>
    <phoneticPr fontId="10"/>
  </si>
  <si>
    <t>08080</t>
    <phoneticPr fontId="10"/>
  </si>
  <si>
    <t xml:space="preserve">義務教育学校 </t>
    <phoneticPr fontId="10"/>
  </si>
  <si>
    <t>08082</t>
    <phoneticPr fontId="10"/>
  </si>
  <si>
    <t>中学校、高等学校又は中等教育学校</t>
    <phoneticPr fontId="10"/>
  </si>
  <si>
    <t>08090</t>
    <phoneticPr fontId="10"/>
  </si>
  <si>
    <t>特別支援学校</t>
    <phoneticPr fontId="10"/>
  </si>
  <si>
    <t>08100</t>
    <phoneticPr fontId="10"/>
  </si>
  <si>
    <t>大学又は高等専門学校</t>
    <phoneticPr fontId="10"/>
  </si>
  <si>
    <t>08110</t>
    <phoneticPr fontId="10"/>
  </si>
  <si>
    <t>専修学校</t>
    <phoneticPr fontId="10"/>
  </si>
  <si>
    <t>08120</t>
    <phoneticPr fontId="10"/>
  </si>
  <si>
    <t>各種学校</t>
    <phoneticPr fontId="10"/>
  </si>
  <si>
    <t>08130</t>
    <phoneticPr fontId="10"/>
  </si>
  <si>
    <t xml:space="preserve">幼保連携型認定こども園 </t>
    <phoneticPr fontId="10"/>
  </si>
  <si>
    <t>08132</t>
    <phoneticPr fontId="10"/>
  </si>
  <si>
    <t>図書館その他これに類するもの</t>
    <phoneticPr fontId="10"/>
  </si>
  <si>
    <t>08140</t>
    <phoneticPr fontId="10"/>
  </si>
  <si>
    <t>博物館その他これに類するもの</t>
    <phoneticPr fontId="10"/>
  </si>
  <si>
    <t>08150</t>
    <phoneticPr fontId="10"/>
  </si>
  <si>
    <t>美術館その他これに類するもの</t>
    <rPh sb="0" eb="3">
      <t>ビジュツカン</t>
    </rPh>
    <phoneticPr fontId="10"/>
  </si>
  <si>
    <t>08152</t>
    <phoneticPr fontId="10"/>
  </si>
  <si>
    <t>神社、寺院、教会その他これらに類するもの</t>
    <phoneticPr fontId="10"/>
  </si>
  <si>
    <t>08160</t>
    <phoneticPr fontId="10"/>
  </si>
  <si>
    <t>老人ホーム、福祉ホームその他これに類するもの</t>
    <phoneticPr fontId="10"/>
  </si>
  <si>
    <t>08170</t>
    <phoneticPr fontId="10"/>
  </si>
  <si>
    <t>保育所その他これに類するもの</t>
    <phoneticPr fontId="10"/>
  </si>
  <si>
    <t>08180</t>
    <phoneticPr fontId="10"/>
  </si>
  <si>
    <t>助産所（入所する者の寝室があるものに限る。）</t>
    <rPh sb="4" eb="6">
      <t>ニュウショ</t>
    </rPh>
    <rPh sb="8" eb="9">
      <t>モノ</t>
    </rPh>
    <rPh sb="10" eb="12">
      <t>シンシツ</t>
    </rPh>
    <rPh sb="18" eb="19">
      <t>カギ</t>
    </rPh>
    <phoneticPr fontId="10"/>
  </si>
  <si>
    <t>08190</t>
    <phoneticPr fontId="10"/>
  </si>
  <si>
    <t>助産所（入所する者の寝室がないものに限る。）</t>
    <rPh sb="4" eb="6">
      <t>ニュウショ</t>
    </rPh>
    <rPh sb="8" eb="9">
      <t>モノ</t>
    </rPh>
    <rPh sb="10" eb="12">
      <t>シンシツ</t>
    </rPh>
    <rPh sb="18" eb="19">
      <t>カギ</t>
    </rPh>
    <phoneticPr fontId="10"/>
  </si>
  <si>
    <t>08192</t>
    <phoneticPr fontId="10"/>
  </si>
  <si>
    <t>児童福祉施設等（建築基準法施行令第19条第１項に規定する児童福祉施設等をいい、前４項に掲げるものを除く。次項において同じ。）（入所する者の寝室があるものに限る。）</t>
    <phoneticPr fontId="10"/>
  </si>
  <si>
    <t>08210</t>
    <phoneticPr fontId="10"/>
  </si>
  <si>
    <t>児童福祉施設等（入所する者の寝室がないものに限る。）</t>
    <phoneticPr fontId="10"/>
  </si>
  <si>
    <t>08220</t>
    <phoneticPr fontId="10"/>
  </si>
  <si>
    <t>公衆浴場（個室付浴場業に係る公衆浴場を除く。）</t>
    <phoneticPr fontId="10"/>
  </si>
  <si>
    <t>08230</t>
    <phoneticPr fontId="10"/>
  </si>
  <si>
    <t>診療所（患者の収容施設のあるものに限る。）</t>
    <phoneticPr fontId="10"/>
  </si>
  <si>
    <t>08240</t>
    <phoneticPr fontId="10"/>
  </si>
  <si>
    <t>診療所（患者の収容施設のないものに限る。）</t>
    <phoneticPr fontId="10"/>
  </si>
  <si>
    <t>08250</t>
    <phoneticPr fontId="10"/>
  </si>
  <si>
    <t>病院</t>
    <phoneticPr fontId="10"/>
  </si>
  <si>
    <t>08260</t>
    <phoneticPr fontId="10"/>
  </si>
  <si>
    <t>巡査派出所</t>
    <phoneticPr fontId="10"/>
  </si>
  <si>
    <t>08270</t>
    <phoneticPr fontId="10"/>
  </si>
  <si>
    <t>公衆電話所</t>
    <phoneticPr fontId="10"/>
  </si>
  <si>
    <t>08280</t>
    <phoneticPr fontId="10"/>
  </si>
  <si>
    <t>郵便法（昭和22年法律第165号）の規定により行う郵便の業務の用に供する施設</t>
    <phoneticPr fontId="10"/>
  </si>
  <si>
    <t>08290</t>
    <phoneticPr fontId="10"/>
  </si>
  <si>
    <t>地方公共団体の支庁又は支所</t>
    <phoneticPr fontId="10"/>
  </si>
  <si>
    <t>08300</t>
    <phoneticPr fontId="10"/>
  </si>
  <si>
    <t>公衆便所、休憩所又は路線バスの停留所の上家</t>
    <phoneticPr fontId="10"/>
  </si>
  <si>
    <t>08310</t>
    <phoneticPr fontId="10"/>
  </si>
  <si>
    <t>建築基準法施行令第130条の４第５号に基づき国土交通大臣が指定する施設</t>
    <phoneticPr fontId="10"/>
  </si>
  <si>
    <t>08320</t>
    <phoneticPr fontId="10"/>
  </si>
  <si>
    <t>税務署、警察署、保健所又は消防署その他これらに類するもの</t>
    <phoneticPr fontId="10"/>
  </si>
  <si>
    <t>08330</t>
    <phoneticPr fontId="10"/>
  </si>
  <si>
    <t>工場（自動車修理工場を除く。）</t>
    <phoneticPr fontId="10"/>
  </si>
  <si>
    <t>08340</t>
    <phoneticPr fontId="10"/>
  </si>
  <si>
    <t>自動車修理工場</t>
    <phoneticPr fontId="10"/>
  </si>
  <si>
    <t>08350</t>
    <phoneticPr fontId="10"/>
  </si>
  <si>
    <t>危険物の貯蔵又は処理に供するもの</t>
    <phoneticPr fontId="10"/>
  </si>
  <si>
    <t>08360</t>
    <phoneticPr fontId="10"/>
  </si>
  <si>
    <t>ボーリング場、スケート場、水泳場、スキー場、ゴルフ練習場又はバッティング練習場</t>
    <phoneticPr fontId="10"/>
  </si>
  <si>
    <t>08370</t>
    <phoneticPr fontId="10"/>
  </si>
  <si>
    <t>体育館又はスポーツの練習場（前項に掲げるものを除く。）</t>
    <phoneticPr fontId="10"/>
  </si>
  <si>
    <t>08380</t>
    <phoneticPr fontId="10"/>
  </si>
  <si>
    <t>マージャン屋、ぱちんこ屋、射的場、勝馬投票券発売所、場外車券売場その他これらに類するもの又はカラオケボックスその他これらに類するもの</t>
    <phoneticPr fontId="10"/>
  </si>
  <si>
    <t>08390</t>
    <phoneticPr fontId="10"/>
  </si>
  <si>
    <t>ホテル又は旅館</t>
    <phoneticPr fontId="10"/>
  </si>
  <si>
    <t>08400</t>
    <phoneticPr fontId="10"/>
  </si>
  <si>
    <t>自動車教習所</t>
    <phoneticPr fontId="10"/>
  </si>
  <si>
    <t>08410</t>
    <phoneticPr fontId="10"/>
  </si>
  <si>
    <t>畜舎</t>
    <phoneticPr fontId="10"/>
  </si>
  <si>
    <t>08420</t>
    <phoneticPr fontId="10"/>
  </si>
  <si>
    <t>堆肥舎又は水産物の増殖場若しくは養殖場</t>
    <phoneticPr fontId="10"/>
  </si>
  <si>
    <t>08430</t>
    <phoneticPr fontId="10"/>
  </si>
  <si>
    <t>日用品の販売を主たる目的とする店舗</t>
    <phoneticPr fontId="10"/>
  </si>
  <si>
    <t>08438</t>
    <phoneticPr fontId="10"/>
  </si>
  <si>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0"/>
  </si>
  <si>
    <t>08440</t>
    <phoneticPr fontId="10"/>
  </si>
  <si>
    <t>飲食店（次項に掲げるもの並びに田園住居地域及びその周辺の地域で生産された農産物を材料とする料理の提供を主たる目的とするものを除く。）</t>
    <rPh sb="28" eb="30">
      <t>チイキ</t>
    </rPh>
    <phoneticPr fontId="10"/>
  </si>
  <si>
    <t>08450</t>
    <phoneticPr fontId="10"/>
  </si>
  <si>
    <t>食堂又は喫茶店</t>
    <phoneticPr fontId="10"/>
  </si>
  <si>
    <t>08452</t>
    <phoneticPr fontId="10"/>
  </si>
  <si>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0"/>
  </si>
  <si>
    <t>08456</t>
    <phoneticPr fontId="10"/>
  </si>
  <si>
    <t>銀行の支店、損害保険代理店、宅地建物取引業を営む店舗その他これらに類するサービス業を営む店舗</t>
    <phoneticPr fontId="10"/>
  </si>
  <si>
    <t>08458</t>
    <phoneticPr fontId="10"/>
  </si>
  <si>
    <t>物品販売業を営む店舗以外の店舗（前２項に掲げるものを除く。）</t>
    <phoneticPr fontId="10"/>
  </si>
  <si>
    <t>08460</t>
    <phoneticPr fontId="10"/>
  </si>
  <si>
    <t>事務所</t>
    <phoneticPr fontId="10"/>
  </si>
  <si>
    <t>08470</t>
    <phoneticPr fontId="10"/>
  </si>
  <si>
    <t>映画スタジオ又はテレビスタジオ</t>
    <phoneticPr fontId="10"/>
  </si>
  <si>
    <t>08480</t>
    <phoneticPr fontId="10"/>
  </si>
  <si>
    <t>自動車車庫</t>
    <phoneticPr fontId="10"/>
  </si>
  <si>
    <t>08490</t>
    <phoneticPr fontId="10"/>
  </si>
  <si>
    <t>自転車駐車場</t>
    <phoneticPr fontId="10"/>
  </si>
  <si>
    <t>08500</t>
    <phoneticPr fontId="10"/>
  </si>
  <si>
    <t>倉庫業を営む倉庫</t>
    <phoneticPr fontId="10"/>
  </si>
  <si>
    <t>08510</t>
    <phoneticPr fontId="10"/>
  </si>
  <si>
    <t>倉庫業を営まない倉庫</t>
    <phoneticPr fontId="10"/>
  </si>
  <si>
    <t>08520</t>
    <phoneticPr fontId="10"/>
  </si>
  <si>
    <t>劇場、映画館又は演芸場</t>
    <phoneticPr fontId="10"/>
  </si>
  <si>
    <t>08530</t>
    <phoneticPr fontId="10"/>
  </si>
  <si>
    <t>観覧場</t>
    <phoneticPr fontId="10"/>
  </si>
  <si>
    <t>08540</t>
    <phoneticPr fontId="10"/>
  </si>
  <si>
    <t>公会堂又は集会場</t>
    <phoneticPr fontId="10"/>
  </si>
  <si>
    <t>08550</t>
    <phoneticPr fontId="10"/>
  </si>
  <si>
    <t>展示場</t>
    <phoneticPr fontId="10"/>
  </si>
  <si>
    <t>08560</t>
    <phoneticPr fontId="10"/>
  </si>
  <si>
    <t>料理店</t>
    <phoneticPr fontId="10"/>
  </si>
  <si>
    <t>08570</t>
    <phoneticPr fontId="10"/>
  </si>
  <si>
    <t>キャバレー、カフェー、ナイトクラブ又はバー</t>
    <phoneticPr fontId="10"/>
  </si>
  <si>
    <t>08580</t>
    <phoneticPr fontId="10"/>
  </si>
  <si>
    <t>ダンスホール</t>
    <phoneticPr fontId="10"/>
  </si>
  <si>
    <t>08590</t>
    <phoneticPr fontId="10"/>
  </si>
  <si>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0"/>
  </si>
  <si>
    <t>08600</t>
    <phoneticPr fontId="10"/>
  </si>
  <si>
    <t>卸売市場</t>
    <phoneticPr fontId="10"/>
  </si>
  <si>
    <t>08610</t>
    <phoneticPr fontId="10"/>
  </si>
  <si>
    <t>火葬場又はと畜場、汚物処理場、ごみ焼却場その他の処理施設</t>
    <phoneticPr fontId="10"/>
  </si>
  <si>
    <t>08620</t>
    <phoneticPr fontId="10"/>
  </si>
  <si>
    <t>農産物の生産、集荷、処理又は貯蔵に供するもの</t>
    <rPh sb="1" eb="2">
      <t>サン</t>
    </rPh>
    <phoneticPr fontId="10"/>
  </si>
  <si>
    <t>08630</t>
    <phoneticPr fontId="10"/>
  </si>
  <si>
    <t>農業の生産資材の貯蔵に供するもの</t>
    <rPh sb="0" eb="2">
      <t>ノウギョウ</t>
    </rPh>
    <phoneticPr fontId="10"/>
  </si>
  <si>
    <t>08640</t>
    <phoneticPr fontId="10"/>
  </si>
  <si>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0"/>
  </si>
  <si>
    <t>08650</t>
    <phoneticPr fontId="10"/>
  </si>
  <si>
    <t>その他</t>
    <phoneticPr fontId="10"/>
  </si>
  <si>
    <t>08990</t>
    <phoneticPr fontId="10"/>
  </si>
  <si>
    <t>　⑬　６欄の「ニ」は、次の表の記号の中から該当するものを選んで記入してください。工事部分が２種類
    以上の構造からなるときは、床面積が最も大きい部分の構造について記入してください。
　</t>
    <phoneticPr fontId="10"/>
  </si>
  <si>
    <t>構造の区分</t>
    <rPh sb="3" eb="5">
      <t>クブン</t>
    </rPh>
    <phoneticPr fontId="10"/>
  </si>
  <si>
    <t>木造</t>
    <phoneticPr fontId="10"/>
  </si>
  <si>
    <t>鉄骨鉄筋コンクリート造</t>
    <phoneticPr fontId="10"/>
  </si>
  <si>
    <t>02</t>
    <phoneticPr fontId="10"/>
  </si>
  <si>
    <t>鉄筋コンクリート造</t>
    <phoneticPr fontId="10"/>
  </si>
  <si>
    <t>鉄骨造</t>
    <phoneticPr fontId="10"/>
  </si>
  <si>
    <t>コンクリートブロック造</t>
    <phoneticPr fontId="10"/>
  </si>
  <si>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0"/>
  </si>
  <si>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0"/>
  </si>
  <si>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0"/>
  </si>
  <si>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0"/>
  </si>
  <si>
    <t>【19．その他必要な事項】</t>
    <phoneticPr fontId="10"/>
  </si>
  <si>
    <t>【20．備考】</t>
    <phoneticPr fontId="10"/>
  </si>
  <si>
    <t>【18．建築基準法施行令第43条第1項及び第46条第4項等に係る経過措置の適用】</t>
    <rPh sb="4" eb="9">
      <t>ケンチクキジュンホウ</t>
    </rPh>
    <rPh sb="9" eb="12">
      <t>セコウレイ</t>
    </rPh>
    <rPh sb="12" eb="13">
      <t>ダイ</t>
    </rPh>
    <rPh sb="15" eb="16">
      <t>ジョウ</t>
    </rPh>
    <rPh sb="16" eb="17">
      <t>ダイ</t>
    </rPh>
    <rPh sb="18" eb="19">
      <t>コウ</t>
    </rPh>
    <rPh sb="19" eb="20">
      <t>オヨ</t>
    </rPh>
    <rPh sb="21" eb="22">
      <t>ダイ</t>
    </rPh>
    <rPh sb="24" eb="25">
      <t>ジョウ</t>
    </rPh>
    <rPh sb="25" eb="26">
      <t>ダイ</t>
    </rPh>
    <rPh sb="27" eb="28">
      <t>コウ</t>
    </rPh>
    <rPh sb="28" eb="29">
      <t>トウ</t>
    </rPh>
    <rPh sb="30" eb="31">
      <t>カカ</t>
    </rPh>
    <rPh sb="32" eb="36">
      <t>ケイカソチ</t>
    </rPh>
    <rPh sb="37" eb="39">
      <t>テキヨウ</t>
    </rPh>
    <phoneticPr fontId="10"/>
  </si>
  <si>
    <t>【ロ. 適用があるときは、その区分】</t>
    <rPh sb="4" eb="6">
      <t>テキヨウ</t>
    </rPh>
    <rPh sb="15" eb="17">
      <t>クブン</t>
    </rPh>
    <phoneticPr fontId="10"/>
  </si>
  <si>
    <t>【イ. 適用の有無】</t>
    <rPh sb="4" eb="6">
      <t>テキヨウ</t>
    </rPh>
    <rPh sb="7" eb="9">
      <t>ウム</t>
    </rPh>
    <phoneticPr fontId="10"/>
  </si>
  <si>
    <t>建築基準法施行令第43条第1項及び第46条第4項</t>
    <phoneticPr fontId="10"/>
  </si>
  <si>
    <t>その他</t>
    <rPh sb="2" eb="3">
      <t>タ</t>
    </rPh>
    <phoneticPr fontId="10"/>
  </si>
  <si>
    <t>有</t>
    <rPh sb="0" eb="1">
      <t>ア</t>
    </rPh>
    <phoneticPr fontId="10"/>
  </si>
  <si>
    <t>無</t>
    <rPh sb="0" eb="1">
      <t>ム</t>
    </rPh>
    <phoneticPr fontId="10"/>
  </si>
  <si>
    <t>【ロ.適用があるときは、特例の区分】</t>
    <rPh sb="3" eb="5">
      <t>テキヨウ</t>
    </rPh>
    <rPh sb="12" eb="14">
      <t>トクレイ</t>
    </rPh>
    <rPh sb="15" eb="17">
      <t>クブン</t>
    </rPh>
    <phoneticPr fontId="10"/>
  </si>
  <si>
    <t>（構造設計を行った構造設計一級建築士又は構造関係規定に適合することを確認した構造設計一級建築士）</t>
    <rPh sb="1" eb="3">
      <t>コウゾウ</t>
    </rPh>
    <rPh sb="3" eb="5">
      <t>セッケイ</t>
    </rPh>
    <rPh sb="6" eb="7">
      <t>オコナ</t>
    </rPh>
    <rPh sb="9" eb="11">
      <t>コウゾウ</t>
    </rPh>
    <rPh sb="11" eb="13">
      <t>セッケイ</t>
    </rPh>
    <rPh sb="13" eb="18">
      <t>イッキュウケンチクシ</t>
    </rPh>
    <rPh sb="18" eb="19">
      <t>マタ</t>
    </rPh>
    <rPh sb="20" eb="22">
      <t>コウゾウ</t>
    </rPh>
    <rPh sb="22" eb="24">
      <t>カンケイ</t>
    </rPh>
    <rPh sb="24" eb="26">
      <t>キテイ</t>
    </rPh>
    <rPh sb="27" eb="29">
      <t>テキゴウ</t>
    </rPh>
    <rPh sb="34" eb="36">
      <t>カクニン</t>
    </rPh>
    <rPh sb="38" eb="40">
      <t>コウゾウ</t>
    </rPh>
    <rPh sb="40" eb="42">
      <t>セッケイ</t>
    </rPh>
    <rPh sb="42" eb="47">
      <t>イッキュウケンチクシ</t>
    </rPh>
    <phoneticPr fontId="10"/>
  </si>
  <si>
    <t>⑴ 氏名</t>
    <rPh sb="2" eb="4">
      <t>シメイ</t>
    </rPh>
    <phoneticPr fontId="10"/>
  </si>
  <si>
    <t>⑵ 資格　構造設計一級建築士交付 第</t>
    <rPh sb="2" eb="4">
      <t>シカク</t>
    </rPh>
    <rPh sb="5" eb="7">
      <t>コウゾウ</t>
    </rPh>
    <rPh sb="7" eb="9">
      <t>セッケイ</t>
    </rPh>
    <rPh sb="9" eb="14">
      <t>イッキュウケンチクシ</t>
    </rPh>
    <rPh sb="14" eb="16">
      <t>コウフ</t>
    </rPh>
    <rPh sb="17" eb="18">
      <t>ダイ</t>
    </rPh>
    <phoneticPr fontId="10"/>
  </si>
  <si>
    <t>号</t>
    <rPh sb="0" eb="1">
      <t>ゴウ</t>
    </rPh>
    <phoneticPr fontId="10"/>
  </si>
  <si>
    <t>【ハ.建築基準法第6条の4第1項の規定による確認の特例の適用の有無】</t>
    <rPh sb="13" eb="14">
      <t>ダイ</t>
    </rPh>
    <rPh sb="15" eb="16">
      <t>コウ</t>
    </rPh>
    <rPh sb="17" eb="19">
      <t>キテイ</t>
    </rPh>
    <rPh sb="22" eb="24">
      <t>カクニン</t>
    </rPh>
    <rPh sb="25" eb="27">
      <t>トクレイ</t>
    </rPh>
    <rPh sb="28" eb="30">
      <t>テキヨウ</t>
    </rPh>
    <rPh sb="31" eb="33">
      <t>ウム</t>
    </rPh>
    <phoneticPr fontId="10"/>
  </si>
  <si>
    <t>【ニ.建築基準法施行令第10条各号に掲げる建築物の区分】</t>
    <phoneticPr fontId="10"/>
  </si>
  <si>
    <t>【ホ.認定型式の認定番号】</t>
    <rPh sb="3" eb="5">
      <t>ニンテイ</t>
    </rPh>
    <rPh sb="5" eb="7">
      <t>カタシキ</t>
    </rPh>
    <rPh sb="8" eb="10">
      <t>ニンテイ</t>
    </rPh>
    <rPh sb="10" eb="12">
      <t>バンゴウ</t>
    </rPh>
    <phoneticPr fontId="10"/>
  </si>
  <si>
    <t>【ヘ.適合する一連の規定の区分】</t>
    <rPh sb="3" eb="5">
      <t>テキゴウ</t>
    </rPh>
    <rPh sb="7" eb="9">
      <t>イチレン</t>
    </rPh>
    <rPh sb="10" eb="12">
      <t>キテイ</t>
    </rPh>
    <rPh sb="13" eb="15">
      <t>クブン</t>
    </rPh>
    <phoneticPr fontId="10"/>
  </si>
  <si>
    <t>【ト．認証型式部材等認証番号】</t>
    <rPh sb="3" eb="5">
      <t>ニンショウ</t>
    </rPh>
    <rPh sb="5" eb="7">
      <t>カタシキ</t>
    </rPh>
    <rPh sb="7" eb="9">
      <t>ブザイ</t>
    </rPh>
    <rPh sb="9" eb="10">
      <t>トウ</t>
    </rPh>
    <rPh sb="10" eb="12">
      <t>ニンショウ</t>
    </rPh>
    <rPh sb="12" eb="14">
      <t>バンゴウ</t>
    </rPh>
    <phoneticPr fontId="10"/>
  </si>
  <si>
    <r>
      <t>　　</t>
    </r>
    <r>
      <rPr>
        <b/>
        <sz val="10"/>
        <color theme="1"/>
        <rFont val="ＭＳ Ｐゴシック"/>
        <family val="3"/>
        <charset val="128"/>
        <scheme val="minor"/>
      </rPr>
      <t>以下の調査内容は事実に相違ありません</t>
    </r>
    <rPh sb="2" eb="4">
      <t>イカ</t>
    </rPh>
    <rPh sb="5" eb="7">
      <t>チョウサ</t>
    </rPh>
    <rPh sb="7" eb="9">
      <t>ナイヨウ</t>
    </rPh>
    <rPh sb="10" eb="12">
      <t>ジジツ</t>
    </rPh>
    <rPh sb="13" eb="15">
      <t>ソウイ</t>
    </rPh>
    <phoneticPr fontId="28"/>
  </si>
  <si>
    <t>法42条1項</t>
    <rPh sb="0" eb="1">
      <t>ホウ</t>
    </rPh>
    <rPh sb="3" eb="4">
      <t>ジョウ</t>
    </rPh>
    <rPh sb="5" eb="6">
      <t>コウ</t>
    </rPh>
    <phoneticPr fontId="28"/>
  </si>
  <si>
    <t>法42条1項5 号</t>
    <rPh sb="0" eb="1">
      <t>ホウ</t>
    </rPh>
    <rPh sb="3" eb="4">
      <t>ジョウ</t>
    </rPh>
    <rPh sb="5" eb="6">
      <t>コウ</t>
    </rPh>
    <rPh sb="8" eb="9">
      <t>ゴウ</t>
    </rPh>
    <phoneticPr fontId="28"/>
  </si>
  <si>
    <t>（　幅員</t>
    <rPh sb="2" eb="4">
      <t>フクイン</t>
    </rPh>
    <phoneticPr fontId="28"/>
  </si>
  <si>
    <t>ｍ  ・  指定番号</t>
    <rPh sb="6" eb="8">
      <t>シテイ</t>
    </rPh>
    <rPh sb="8" eb="10">
      <t>バンゴウ</t>
    </rPh>
    <phoneticPr fontId="28"/>
  </si>
  <si>
    <t>号 ・ 指定年月日</t>
    <rPh sb="0" eb="1">
      <t>ゴウ</t>
    </rPh>
    <rPh sb="4" eb="6">
      <t>シテイ</t>
    </rPh>
    <rPh sb="6" eb="7">
      <t>ネン</t>
    </rPh>
    <rPh sb="7" eb="8">
      <t>ツキ</t>
    </rPh>
    <rPh sb="8" eb="9">
      <t>ヒ</t>
    </rPh>
    <phoneticPr fontId="28"/>
  </si>
  <si>
    <t>私道/公道</t>
    <rPh sb="0" eb="2">
      <t>シドウ</t>
    </rPh>
    <rPh sb="3" eb="5">
      <t>コウドウ</t>
    </rPh>
    <phoneticPr fontId="28"/>
  </si>
  <si>
    <t>済　・　未　）</t>
    <rPh sb="0" eb="1">
      <t>スミ</t>
    </rPh>
    <rPh sb="4" eb="5">
      <t>ミ</t>
    </rPh>
    <phoneticPr fontId="28"/>
  </si>
  <si>
    <t>法43条2項</t>
    <rPh sb="0" eb="1">
      <t>ホウ</t>
    </rPh>
    <rPh sb="3" eb="4">
      <t>ジョウ</t>
    </rPh>
    <rPh sb="5" eb="6">
      <t>コウ</t>
    </rPh>
    <phoneticPr fontId="28"/>
  </si>
  <si>
    <t>(</t>
    <phoneticPr fontId="28"/>
  </si>
  <si>
    <t>号 ・ 許認可年月日：</t>
    <rPh sb="0" eb="1">
      <t>ゴウ</t>
    </rPh>
    <rPh sb="4" eb="7">
      <t>キョニンカ</t>
    </rPh>
    <rPh sb="7" eb="8">
      <t>ネン</t>
    </rPh>
    <rPh sb="8" eb="9">
      <t>ツキ</t>
    </rPh>
    <rPh sb="9" eb="10">
      <t>ヒ</t>
    </rPh>
    <phoneticPr fontId="28"/>
  </si>
  <si>
    <t>都市計画区域内</t>
    <rPh sb="0" eb="2">
      <t>トシ</t>
    </rPh>
    <rPh sb="2" eb="4">
      <t>ケイカク</t>
    </rPh>
    <rPh sb="4" eb="6">
      <t>クイキ</t>
    </rPh>
    <rPh sb="6" eb="7">
      <t>ナイ</t>
    </rPh>
    <phoneticPr fontId="28"/>
  </si>
  <si>
    <t xml:space="preserve">( </t>
    <phoneticPr fontId="28"/>
  </si>
  <si>
    <t>建築基準法関係規定
許可・認定等</t>
    <phoneticPr fontId="28"/>
  </si>
  <si>
    <t>都市計画法第 29 ・ 43 条許可・検査済</t>
    <rPh sb="0" eb="2">
      <t>トシ</t>
    </rPh>
    <rPh sb="2" eb="5">
      <t>ケイカクホウ</t>
    </rPh>
    <rPh sb="5" eb="6">
      <t>ダイ</t>
    </rPh>
    <rPh sb="15" eb="16">
      <t>ジョウ</t>
    </rPh>
    <rPh sb="16" eb="18">
      <t>キョカ</t>
    </rPh>
    <rPh sb="19" eb="21">
      <t>ケンサ</t>
    </rPh>
    <rPh sb="21" eb="22">
      <t>スミ</t>
    </rPh>
    <phoneticPr fontId="28"/>
  </si>
  <si>
    <t>　有・名称　　　（</t>
    <rPh sb="1" eb="2">
      <t>アリ</t>
    </rPh>
    <rPh sb="3" eb="5">
      <t>メイショウ</t>
    </rPh>
    <phoneticPr fontId="28"/>
  </si>
  <si>
    <t>　※　盛土規制法</t>
    <rPh sb="3" eb="5">
      <t>モリド</t>
    </rPh>
    <rPh sb="5" eb="8">
      <t>キセイホウ</t>
    </rPh>
    <phoneticPr fontId="28"/>
  </si>
  <si>
    <t>宅造規制区域</t>
    <rPh sb="0" eb="2">
      <t>タクゾウ</t>
    </rPh>
    <rPh sb="2" eb="4">
      <t>キセイ</t>
    </rPh>
    <rPh sb="4" eb="6">
      <t>クイキ</t>
    </rPh>
    <phoneticPr fontId="28"/>
  </si>
  <si>
    <t>特定盛土等規制区域</t>
    <rPh sb="0" eb="2">
      <t>トクテイ</t>
    </rPh>
    <rPh sb="2" eb="4">
      <t>モリド</t>
    </rPh>
    <rPh sb="4" eb="5">
      <t>トウ</t>
    </rPh>
    <rPh sb="5" eb="7">
      <t>キセイ</t>
    </rPh>
    <rPh sb="7" eb="9">
      <t>クイキ</t>
    </rPh>
    <phoneticPr fontId="28"/>
  </si>
  <si>
    <t>要</t>
  </si>
  <si>
    <t>※適合証明書等を添付</t>
    <rPh sb="1" eb="3">
      <t>テキゴウ</t>
    </rPh>
    <rPh sb="3" eb="6">
      <t>ショウメイショ</t>
    </rPh>
    <rPh sb="6" eb="7">
      <t>トウ</t>
    </rPh>
    <phoneticPr fontId="28"/>
  </si>
  <si>
    <t>省エネ基準</t>
    <rPh sb="0" eb="1">
      <t>ショウ</t>
    </rPh>
    <rPh sb="3" eb="5">
      <t>キジュン</t>
    </rPh>
    <phoneticPr fontId="28"/>
  </si>
  <si>
    <t>仕様規定</t>
    <rPh sb="0" eb="2">
      <t>シヨウ</t>
    </rPh>
    <rPh sb="2" eb="4">
      <t>キテイ</t>
    </rPh>
    <phoneticPr fontId="28"/>
  </si>
  <si>
    <t>適判</t>
    <rPh sb="0" eb="2">
      <t>テキハン</t>
    </rPh>
    <phoneticPr fontId="28"/>
  </si>
  <si>
    <t>不要</t>
    <rPh sb="0" eb="2">
      <t>フヨウ</t>
    </rPh>
    <phoneticPr fontId="28"/>
  </si>
  <si>
    <t>宣言書</t>
    <rPh sb="0" eb="3">
      <t>センゲンショ</t>
    </rPh>
    <phoneticPr fontId="28"/>
  </si>
  <si>
    <t>設計住宅性能評価書</t>
    <rPh sb="0" eb="4">
      <t>セッケイジュウタク</t>
    </rPh>
    <rPh sb="4" eb="6">
      <t>セイノウ</t>
    </rPh>
    <rPh sb="6" eb="9">
      <t>ヒョウカショ</t>
    </rPh>
    <phoneticPr fontId="28"/>
  </si>
  <si>
    <t>長期優良住宅建築等計画の認定通知書</t>
    <rPh sb="0" eb="2">
      <t>チョウキ</t>
    </rPh>
    <rPh sb="2" eb="4">
      <t>ユウリョウ</t>
    </rPh>
    <rPh sb="4" eb="6">
      <t>ジュウタク</t>
    </rPh>
    <rPh sb="6" eb="8">
      <t>ケンチク</t>
    </rPh>
    <rPh sb="8" eb="9">
      <t>トウ</t>
    </rPh>
    <rPh sb="9" eb="11">
      <t>ケイカク</t>
    </rPh>
    <rPh sb="12" eb="14">
      <t>ニンテイ</t>
    </rPh>
    <rPh sb="14" eb="17">
      <t>ツウチショ</t>
    </rPh>
    <phoneticPr fontId="28"/>
  </si>
  <si>
    <t>長期使用構造等である旨の確認書</t>
    <rPh sb="0" eb="2">
      <t>チョウキ</t>
    </rPh>
    <rPh sb="2" eb="4">
      <t>シヨウ</t>
    </rPh>
    <rPh sb="4" eb="6">
      <t>コウゾウ</t>
    </rPh>
    <rPh sb="6" eb="7">
      <t>トウ</t>
    </rPh>
    <rPh sb="10" eb="11">
      <t>ムネ</t>
    </rPh>
    <rPh sb="12" eb="14">
      <t>カクニン</t>
    </rPh>
    <rPh sb="14" eb="15">
      <t>ショ</t>
    </rPh>
    <phoneticPr fontId="28"/>
  </si>
  <si>
    <t>【20．建築基準法施行令第43条第1項及び第46条第4項等に係る経過措置の適用】</t>
    <rPh sb="4" eb="9">
      <t>ケンチクキジュンホウ</t>
    </rPh>
    <rPh sb="9" eb="12">
      <t>セコウレイ</t>
    </rPh>
    <rPh sb="12" eb="13">
      <t>ダイ</t>
    </rPh>
    <rPh sb="15" eb="16">
      <t>ジョウ</t>
    </rPh>
    <rPh sb="16" eb="17">
      <t>ダイ</t>
    </rPh>
    <rPh sb="18" eb="19">
      <t>コウ</t>
    </rPh>
    <rPh sb="19" eb="20">
      <t>オヨ</t>
    </rPh>
    <rPh sb="21" eb="22">
      <t>ダイ</t>
    </rPh>
    <rPh sb="24" eb="25">
      <t>ジョウ</t>
    </rPh>
    <rPh sb="25" eb="26">
      <t>ダイ</t>
    </rPh>
    <rPh sb="27" eb="28">
      <t>コウ</t>
    </rPh>
    <rPh sb="28" eb="29">
      <t>トウ</t>
    </rPh>
    <rPh sb="30" eb="31">
      <t>カカ</t>
    </rPh>
    <rPh sb="32" eb="36">
      <t>ケイカソチ</t>
    </rPh>
    <rPh sb="37" eb="39">
      <t>テキヨウ</t>
    </rPh>
    <phoneticPr fontId="10"/>
  </si>
  <si>
    <t>【21．その他必要な事項】</t>
    <phoneticPr fontId="10"/>
  </si>
  <si>
    <t>建 築 計 画 概 要 書（第三面）</t>
    <phoneticPr fontId="10"/>
  </si>
  <si>
    <t>　付近見取図</t>
  </si>
  <si>
    <t>　配置図</t>
  </si>
  <si>
    <t xml:space="preserve">【イ.建築基準法第6条の3第1項ただし書又は同法第18条第5項ただし書の規定による審査の特例の適用の有無】 </t>
    <rPh sb="19" eb="20">
      <t>カ</t>
    </rPh>
    <rPh sb="20" eb="21">
      <t>マタ</t>
    </rPh>
    <rPh sb="22" eb="23">
      <t>ドウ</t>
    </rPh>
    <rPh sb="23" eb="24">
      <t>ホウ</t>
    </rPh>
    <rPh sb="24" eb="25">
      <t>ダイ</t>
    </rPh>
    <rPh sb="27" eb="28">
      <t>ジョウ</t>
    </rPh>
    <rPh sb="28" eb="29">
      <t>ダイ</t>
    </rPh>
    <rPh sb="30" eb="31">
      <t>コウ</t>
    </rPh>
    <rPh sb="34" eb="35">
      <t>カ</t>
    </rPh>
    <rPh sb="36" eb="38">
      <t>キテイ</t>
    </rPh>
    <rPh sb="41" eb="43">
      <t>シンサ</t>
    </rPh>
    <rPh sb="44" eb="46">
      <t>トクレイ</t>
    </rPh>
    <rPh sb="47" eb="49">
      <t>テキヨウ</t>
    </rPh>
    <rPh sb="50" eb="52">
      <t>ウム</t>
    </rPh>
    <phoneticPr fontId="10"/>
  </si>
  <si>
    <t>建築基準法第6条の3第1項第1号に掲げる確認審査又は同法第18条第5項第1号に掲げる審査</t>
    <rPh sb="0" eb="5">
      <t>ケンチクキジュンホウ</t>
    </rPh>
    <rPh sb="5" eb="6">
      <t>ダイ</t>
    </rPh>
    <rPh sb="7" eb="8">
      <t>ジョウ</t>
    </rPh>
    <rPh sb="10" eb="11">
      <t>ダイ</t>
    </rPh>
    <rPh sb="12" eb="13">
      <t>コウ</t>
    </rPh>
    <rPh sb="13" eb="14">
      <t>ダイ</t>
    </rPh>
    <rPh sb="15" eb="16">
      <t>ゴウ</t>
    </rPh>
    <rPh sb="17" eb="18">
      <t>カカ</t>
    </rPh>
    <rPh sb="20" eb="22">
      <t>カクニン</t>
    </rPh>
    <rPh sb="22" eb="24">
      <t>シンサ</t>
    </rPh>
    <rPh sb="24" eb="25">
      <t>マタ</t>
    </rPh>
    <rPh sb="26" eb="28">
      <t>ドウホウ</t>
    </rPh>
    <rPh sb="28" eb="29">
      <t>ダイ</t>
    </rPh>
    <rPh sb="31" eb="32">
      <t>ジョウ</t>
    </rPh>
    <rPh sb="32" eb="33">
      <t>ダイ</t>
    </rPh>
    <rPh sb="34" eb="35">
      <t>コウ</t>
    </rPh>
    <rPh sb="35" eb="36">
      <t>ダイ</t>
    </rPh>
    <rPh sb="37" eb="38">
      <t>ゴウ</t>
    </rPh>
    <rPh sb="39" eb="40">
      <t>カカ</t>
    </rPh>
    <rPh sb="42" eb="44">
      <t>シンサ</t>
    </rPh>
    <phoneticPr fontId="10"/>
  </si>
  <si>
    <t>建築基準法第6条の3第1項第2号に掲げる確認審査又は同法第18条第5項第2号に掲げる審査</t>
    <rPh sb="0" eb="5">
      <t>ケンチクキジュンホウ</t>
    </rPh>
    <rPh sb="5" eb="6">
      <t>ダイ</t>
    </rPh>
    <rPh sb="7" eb="8">
      <t>ジョウ</t>
    </rPh>
    <rPh sb="10" eb="11">
      <t>ダイ</t>
    </rPh>
    <rPh sb="12" eb="13">
      <t>コウ</t>
    </rPh>
    <rPh sb="13" eb="14">
      <t>ダイ</t>
    </rPh>
    <rPh sb="15" eb="16">
      <t>ゴウ</t>
    </rPh>
    <rPh sb="17" eb="18">
      <t>カカ</t>
    </rPh>
    <rPh sb="20" eb="22">
      <t>カクニン</t>
    </rPh>
    <rPh sb="22" eb="24">
      <t>シンサ</t>
    </rPh>
    <rPh sb="24" eb="25">
      <t>マタ</t>
    </rPh>
    <rPh sb="26" eb="28">
      <t>ドウホウ</t>
    </rPh>
    <rPh sb="28" eb="29">
      <t>ダイ</t>
    </rPh>
    <rPh sb="31" eb="32">
      <t>ジョウ</t>
    </rPh>
    <rPh sb="32" eb="33">
      <t>ダイ</t>
    </rPh>
    <rPh sb="34" eb="35">
      <t>コウ</t>
    </rPh>
    <rPh sb="35" eb="36">
      <t>ダイ</t>
    </rPh>
    <rPh sb="37" eb="38">
      <t>ゴウ</t>
    </rPh>
    <rPh sb="39" eb="40">
      <t>カカ</t>
    </rPh>
    <rPh sb="42" eb="44">
      <t>シンサ</t>
    </rPh>
    <phoneticPr fontId="10"/>
  </si>
  <si>
    <t>（注意）
１．第一面及び第二面関係
①　これらは第二号様式の第二面及び第三面の写しに代えることができます。この場合には、最上段に「建築計画概要書（第一面）」及び「建築計画概要書（第二面）」と明示し、第二面の１８欄の事項を第二号様式の第三面の写しの２０欄に記載してください。
②　第一面の５欄及び６欄は、それぞれ工事監理者又は工事施工者が未定のときは、後で定まってから工事着手前に届け出てください。この場合には、特定行政庁が届出のあつた旨を明示した上で記入します。
③　第二面の２０欄の「イ」は、申請に係る建築物が複数ある場合で、そのうち一部の建築物のみが建築士法第２０条の２第２項に規定する構造関係規定に係る経過措置の適用を受ける場合は、「有」に、「レ」マークを入れた上で、第三面の配置図に該当建築物を明示してください。
２．第三面関係
①　付近見取図には、方位、道路及び目標となる地物を明示してください。
②　配置図には、縮尺、方位、敷地境界線、敷地内における建築物の位置、申請に係る建築物と他の建築物との別並びに敷地の接する道路の位置及び幅員を明示してください。</t>
    <rPh sb="25" eb="26">
      <t>ニ</t>
    </rPh>
    <rPh sb="99" eb="100">
      <t>ダイ</t>
    </rPh>
    <rPh sb="100" eb="101">
      <t>ニ</t>
    </rPh>
    <rPh sb="101" eb="102">
      <t>メン</t>
    </rPh>
    <rPh sb="105" eb="106">
      <t>ラン</t>
    </rPh>
    <rPh sb="107" eb="109">
      <t>ジコウ</t>
    </rPh>
    <rPh sb="110" eb="111">
      <t>ダイ</t>
    </rPh>
    <rPh sb="111" eb="113">
      <t>2ゴウ</t>
    </rPh>
    <rPh sb="113" eb="115">
      <t>ヨウシキ</t>
    </rPh>
    <rPh sb="116" eb="119">
      <t>ダイ3メン</t>
    </rPh>
    <rPh sb="120" eb="121">
      <t>ウツ</t>
    </rPh>
    <rPh sb="125" eb="126">
      <t>ラン</t>
    </rPh>
    <rPh sb="127" eb="129">
      <t>キサイ</t>
    </rPh>
    <rPh sb="205" eb="207">
      <t>トクテイ</t>
    </rPh>
    <rPh sb="234" eb="237">
      <t>ダイニメン</t>
    </rPh>
    <rPh sb="240" eb="241">
      <t>ラン</t>
    </rPh>
    <rPh sb="247" eb="249">
      <t>シンセイ</t>
    </rPh>
    <rPh sb="250" eb="251">
      <t>カカ</t>
    </rPh>
    <rPh sb="252" eb="255">
      <t>ケンチクブツ</t>
    </rPh>
    <rPh sb="256" eb="258">
      <t>フクスウ</t>
    </rPh>
    <rPh sb="260" eb="262">
      <t>バアイ</t>
    </rPh>
    <rPh sb="268" eb="270">
      <t>イチブ</t>
    </rPh>
    <rPh sb="271" eb="274">
      <t>ケンチクブツ</t>
    </rPh>
    <rPh sb="277" eb="281">
      <t>ケンチクシホウ</t>
    </rPh>
    <rPh sb="281" eb="282">
      <t>ダイ</t>
    </rPh>
    <rPh sb="284" eb="285">
      <t>ジョウ</t>
    </rPh>
    <rPh sb="287" eb="288">
      <t>ダイ</t>
    </rPh>
    <rPh sb="289" eb="290">
      <t>コウ</t>
    </rPh>
    <rPh sb="291" eb="293">
      <t>キテイ</t>
    </rPh>
    <rPh sb="295" eb="297">
      <t>コウゾウ</t>
    </rPh>
    <rPh sb="297" eb="299">
      <t>カンケイ</t>
    </rPh>
    <rPh sb="299" eb="301">
      <t>キテイ</t>
    </rPh>
    <rPh sb="302" eb="303">
      <t>カカ</t>
    </rPh>
    <rPh sb="304" eb="308">
      <t>ケイカソチ</t>
    </rPh>
    <rPh sb="309" eb="311">
      <t>テキヨウ</t>
    </rPh>
    <rPh sb="312" eb="313">
      <t>ウ</t>
    </rPh>
    <rPh sb="315" eb="317">
      <t>バアイ</t>
    </rPh>
    <rPh sb="320" eb="321">
      <t>アリ</t>
    </rPh>
    <rPh sb="331" eb="332">
      <t>イ</t>
    </rPh>
    <rPh sb="334" eb="335">
      <t>ウエ</t>
    </rPh>
    <rPh sb="337" eb="340">
      <t>ダイサンメン</t>
    </rPh>
    <rPh sb="341" eb="344">
      <t>ハイチズ</t>
    </rPh>
    <rPh sb="345" eb="347">
      <t>ガイトウ</t>
    </rPh>
    <rPh sb="347" eb="350">
      <t>ケンチクブツ</t>
    </rPh>
    <rPh sb="351" eb="353">
      <t>メイジ</t>
    </rPh>
    <phoneticPr fontId="10"/>
  </si>
  <si>
    <t>3号特例</t>
    <rPh sb="1" eb="2">
      <t>ゴウ</t>
    </rPh>
    <rPh sb="2" eb="4">
      <t>トクレイ</t>
    </rPh>
    <phoneticPr fontId="28"/>
  </si>
  <si>
    <t>壁量計算
ソフト名称</t>
    <rPh sb="0" eb="1">
      <t>ヘキ</t>
    </rPh>
    <rPh sb="1" eb="2">
      <t>リョウ</t>
    </rPh>
    <rPh sb="2" eb="4">
      <t>ケイサン</t>
    </rPh>
    <rPh sb="8" eb="10">
      <t>メイショウ</t>
    </rPh>
    <phoneticPr fontId="28"/>
  </si>
  <si>
    <t>省エネ計算</t>
    <rPh sb="0" eb="1">
      <t>ショウ</t>
    </rPh>
    <rPh sb="3" eb="5">
      <t>ケイサン</t>
    </rPh>
    <phoneticPr fontId="28"/>
  </si>
  <si>
    <t>※検査に必要な書類に関しては、変更の書類も含めて、◯日前までにご提出願います。また、受付は検査申請書の受理後となります</t>
    <rPh sb="1" eb="3">
      <t>ケンサ</t>
    </rPh>
    <rPh sb="4" eb="6">
      <t>ヒツヨウ</t>
    </rPh>
    <rPh sb="7" eb="9">
      <t>ショルイ</t>
    </rPh>
    <rPh sb="10" eb="11">
      <t>カン</t>
    </rPh>
    <rPh sb="15" eb="17">
      <t>ヘンコウ</t>
    </rPh>
    <rPh sb="18" eb="20">
      <t>ショルイ</t>
    </rPh>
    <rPh sb="21" eb="22">
      <t>フク</t>
    </rPh>
    <rPh sb="26" eb="27">
      <t>ニチ</t>
    </rPh>
    <rPh sb="27" eb="28">
      <t>マエ</t>
    </rPh>
    <rPh sb="32" eb="34">
      <t>テイシュツ</t>
    </rPh>
    <rPh sb="34" eb="35">
      <t>ネガ</t>
    </rPh>
    <rPh sb="42" eb="44">
      <t>ウケツケ</t>
    </rPh>
    <rPh sb="45" eb="47">
      <t>ケンサ</t>
    </rPh>
    <rPh sb="47" eb="50">
      <t>シンセイショ</t>
    </rPh>
    <rPh sb="51" eb="53">
      <t>ジュリ</t>
    </rPh>
    <rPh sb="53" eb="54">
      <t>ゴ</t>
    </rPh>
    <phoneticPr fontId="28"/>
  </si>
  <si>
    <t>物件内容</t>
    <rPh sb="0" eb="4">
      <t>ブッケンナイヨウ</t>
    </rPh>
    <phoneticPr fontId="28"/>
  </si>
  <si>
    <t>検査希望日</t>
    <rPh sb="0" eb="5">
      <t>ケンサキボウビ</t>
    </rPh>
    <phoneticPr fontId="28"/>
  </si>
  <si>
    <t>第一希望日</t>
    <rPh sb="0" eb="5">
      <t>ダイイチキボウビ</t>
    </rPh>
    <phoneticPr fontId="28"/>
  </si>
  <si>
    <t>月</t>
    <rPh sb="0" eb="1">
      <t>ガツ</t>
    </rPh>
    <phoneticPr fontId="28"/>
  </si>
  <si>
    <t>日</t>
    <rPh sb="0" eb="1">
      <t>ニチ</t>
    </rPh>
    <phoneticPr fontId="28"/>
  </si>
  <si>
    <t>第二希望日</t>
    <rPh sb="0" eb="5">
      <t>ダイニキボウビ</t>
    </rPh>
    <phoneticPr fontId="28"/>
  </si>
  <si>
    <t>※検査時間の連絡は前日までにいたします。検査は原則午前中に行かせていただきます。</t>
    <rPh sb="1" eb="5">
      <t>ケンサジカン</t>
    </rPh>
    <rPh sb="6" eb="8">
      <t>レンラク</t>
    </rPh>
    <rPh sb="9" eb="11">
      <t>ゼンジツ</t>
    </rPh>
    <rPh sb="20" eb="22">
      <t>ケンサ</t>
    </rPh>
    <rPh sb="23" eb="25">
      <t>ゲンソク</t>
    </rPh>
    <rPh sb="25" eb="28">
      <t>ゴゼンチュウ</t>
    </rPh>
    <rPh sb="29" eb="30">
      <t>イ</t>
    </rPh>
    <phoneticPr fontId="28"/>
  </si>
  <si>
    <t>建築基準法</t>
    <rPh sb="0" eb="5">
      <t>ケンチクキジュンホウ</t>
    </rPh>
    <phoneticPr fontId="28"/>
  </si>
  <si>
    <t>住宅あんしん保証</t>
    <rPh sb="0" eb="2">
      <t>ジュウタク</t>
    </rPh>
    <rPh sb="6" eb="8">
      <t>ホショウ</t>
    </rPh>
    <phoneticPr fontId="28"/>
  </si>
  <si>
    <t>フラット35</t>
    <phoneticPr fontId="28"/>
  </si>
  <si>
    <t>住宅省エネルギー性能証明</t>
    <rPh sb="0" eb="2">
      <t>ジュウタク</t>
    </rPh>
    <rPh sb="2" eb="3">
      <t>ショウ</t>
    </rPh>
    <rPh sb="8" eb="12">
      <t>セイノウショウメイ</t>
    </rPh>
    <phoneticPr fontId="28"/>
  </si>
  <si>
    <t>中間検査</t>
    <rPh sb="0" eb="4">
      <t>チュウカンケンサ</t>
    </rPh>
    <phoneticPr fontId="28"/>
  </si>
  <si>
    <t>□</t>
    <phoneticPr fontId="28"/>
  </si>
  <si>
    <t>基礎</t>
    <rPh sb="0" eb="2">
      <t>キソ</t>
    </rPh>
    <phoneticPr fontId="28"/>
  </si>
  <si>
    <t>躯体</t>
    <rPh sb="0" eb="2">
      <t>クタイ</t>
    </rPh>
    <phoneticPr fontId="28"/>
  </si>
  <si>
    <t>一回目（断熱材）</t>
    <rPh sb="0" eb="3">
      <t>イッカイメ</t>
    </rPh>
    <rPh sb="4" eb="6">
      <t>ダンネツ</t>
    </rPh>
    <rPh sb="6" eb="7">
      <t>ザイ</t>
    </rPh>
    <phoneticPr fontId="28"/>
  </si>
  <si>
    <t>完了検査</t>
    <rPh sb="0" eb="4">
      <t>カンリョウケンサ</t>
    </rPh>
    <phoneticPr fontId="28"/>
  </si>
  <si>
    <t>住宅保証機構</t>
    <rPh sb="0" eb="2">
      <t>ジュウタク</t>
    </rPh>
    <rPh sb="2" eb="4">
      <t>ホショウ</t>
    </rPh>
    <rPh sb="4" eb="6">
      <t>キコウ</t>
    </rPh>
    <phoneticPr fontId="28"/>
  </si>
  <si>
    <t>竣工検査</t>
    <rPh sb="0" eb="2">
      <t>シュンコウ</t>
    </rPh>
    <rPh sb="2" eb="4">
      <t>ケンサ</t>
    </rPh>
    <phoneticPr fontId="28"/>
  </si>
  <si>
    <t>二回目（完了）</t>
    <rPh sb="0" eb="3">
      <t>ニカイメ</t>
    </rPh>
    <rPh sb="4" eb="6">
      <t>カンリョウ</t>
    </rPh>
    <phoneticPr fontId="28"/>
  </si>
  <si>
    <t>※完了検査とフラット竣工検査を同時に受ける場合は両方にチェック願います</t>
    <rPh sb="1" eb="3">
      <t>カンリョウ</t>
    </rPh>
    <rPh sb="3" eb="5">
      <t>ケンサ</t>
    </rPh>
    <rPh sb="10" eb="14">
      <t>シュンコウケンサ</t>
    </rPh>
    <rPh sb="15" eb="17">
      <t>ドウジ</t>
    </rPh>
    <rPh sb="18" eb="19">
      <t>ウ</t>
    </rPh>
    <rPh sb="21" eb="23">
      <t>バアイ</t>
    </rPh>
    <rPh sb="24" eb="26">
      <t>リョウホウ</t>
    </rPh>
    <rPh sb="31" eb="32">
      <t>ネガ</t>
    </rPh>
    <phoneticPr fontId="28"/>
  </si>
  <si>
    <t>合格証　交付日</t>
    <rPh sb="0" eb="2">
      <t>ゴウカク</t>
    </rPh>
    <rPh sb="2" eb="3">
      <t>ショウ</t>
    </rPh>
    <rPh sb="4" eb="5">
      <t>コウ</t>
    </rPh>
    <rPh sb="5" eb="6">
      <t>ツキ</t>
    </rPh>
    <rPh sb="6" eb="7">
      <t>ビ</t>
    </rPh>
    <phoneticPr fontId="28"/>
  </si>
  <si>
    <t>変更の有無</t>
    <rPh sb="0" eb="2">
      <t>ヘンコウ</t>
    </rPh>
    <rPh sb="3" eb="5">
      <t>ウム</t>
    </rPh>
    <phoneticPr fontId="28"/>
  </si>
  <si>
    <t>基準法上または省エネ上の軽微・計画変更の有無</t>
    <rPh sb="0" eb="3">
      <t>キジュンホウ</t>
    </rPh>
    <rPh sb="3" eb="4">
      <t>ジョウ</t>
    </rPh>
    <rPh sb="7" eb="8">
      <t>ショウ</t>
    </rPh>
    <rPh sb="10" eb="11">
      <t>ジョウ</t>
    </rPh>
    <rPh sb="12" eb="14">
      <t>ケイビ</t>
    </rPh>
    <rPh sb="15" eb="17">
      <t>ケイカク</t>
    </rPh>
    <rPh sb="17" eb="19">
      <t>ヘンコウ</t>
    </rPh>
    <rPh sb="20" eb="22">
      <t>ウム</t>
    </rPh>
    <phoneticPr fontId="28"/>
  </si>
  <si>
    <t>有　（省エネ）</t>
    <rPh sb="0" eb="1">
      <t>ア</t>
    </rPh>
    <rPh sb="3" eb="4">
      <t>ショウ</t>
    </rPh>
    <phoneticPr fontId="28"/>
  </si>
  <si>
    <t>請求書
送付先</t>
    <rPh sb="0" eb="2">
      <t>セイキュウ</t>
    </rPh>
    <rPh sb="2" eb="3">
      <t>ショ</t>
    </rPh>
    <rPh sb="4" eb="6">
      <t>ソウフ</t>
    </rPh>
    <rPh sb="6" eb="7">
      <t>サキ</t>
    </rPh>
    <phoneticPr fontId="28"/>
  </si>
  <si>
    <t>　令和　　　年　　　月　　　日</t>
    <rPh sb="1" eb="3">
      <t>レイワ</t>
    </rPh>
    <rPh sb="6" eb="7">
      <t>ネン</t>
    </rPh>
    <rPh sb="10" eb="11">
      <t>ツキ</t>
    </rPh>
    <rPh sb="14" eb="15">
      <t>ニチ</t>
    </rPh>
    <phoneticPr fontId="28"/>
  </si>
  <si>
    <t>　　　　：　　 　　 ～</t>
    <phoneticPr fontId="28"/>
  </si>
  <si>
    <t xml:space="preserve">　　　　　　　　　 　　　　　　  　         </t>
    <phoneticPr fontId="28"/>
  </si>
  <si>
    <t>FAX　：　028-622-9913</t>
    <phoneticPr fontId="10"/>
  </si>
  <si>
    <t>検査予約票</t>
    <phoneticPr fontId="10"/>
  </si>
  <si>
    <t>申請者名</t>
    <rPh sb="0" eb="3">
      <t>シンセイシャ</t>
    </rPh>
    <rPh sb="3" eb="4">
      <t>メイ</t>
    </rPh>
    <phoneticPr fontId="10"/>
  </si>
  <si>
    <t>設計者</t>
    <rPh sb="0" eb="3">
      <t>セッケイシャ</t>
    </rPh>
    <phoneticPr fontId="10"/>
  </si>
  <si>
    <t>施工者</t>
    <rPh sb="0" eb="3">
      <t>セコウシャ</t>
    </rPh>
    <phoneticPr fontId="10"/>
  </si>
  <si>
    <t>その他（下記に記入）</t>
    <rPh sb="2" eb="3">
      <t>タ</t>
    </rPh>
    <rPh sb="4" eb="6">
      <t>カキ</t>
    </rPh>
    <rPh sb="7" eb="9">
      <t>キニュウ</t>
    </rPh>
    <phoneticPr fontId="10"/>
  </si>
  <si>
    <t>屋根工事完了時</t>
    <rPh sb="0" eb="2">
      <t>ヤネ</t>
    </rPh>
    <rPh sb="2" eb="4">
      <t>コウジ</t>
    </rPh>
    <rPh sb="4" eb="6">
      <t>カンリョウ</t>
    </rPh>
    <rPh sb="6" eb="7">
      <t>ジ</t>
    </rPh>
    <phoneticPr fontId="10"/>
  </si>
  <si>
    <t>小屋組及び耐力壁工事完了時</t>
    <rPh sb="0" eb="2">
      <t>コヤ</t>
    </rPh>
    <rPh sb="2" eb="3">
      <t>グ</t>
    </rPh>
    <rPh sb="3" eb="4">
      <t>オヨ</t>
    </rPh>
    <rPh sb="5" eb="7">
      <t>タイリョク</t>
    </rPh>
    <rPh sb="7" eb="8">
      <t>ヘキ</t>
    </rPh>
    <rPh sb="8" eb="10">
      <t>コウジ</t>
    </rPh>
    <rPh sb="10" eb="12">
      <t>カンリョウ</t>
    </rPh>
    <rPh sb="12" eb="13">
      <t>ジ</t>
    </rPh>
    <phoneticPr fontId="10"/>
  </si>
  <si>
    <t>その他（</t>
    <rPh sb="2" eb="3">
      <t>タ</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</si>
</sst>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lt;=999]000;[&lt;=99999]000\-00;000\-0000"/>
    <numFmt numFmtId="177" formatCode="0.00_);[Red]\(0.00\)"/>
    <numFmt numFmtId="178" formatCode="0.00_ "/>
    <numFmt numFmtId="179" formatCode="0.000_ "/>
    <numFmt numFmtId="180" formatCode="#,##0.00_ "/>
    <numFmt numFmtId="181" formatCode="#,##0.00_);[Red]\(#,##0.00\)"/>
    <numFmt numFmtId="182" formatCode="#"/>
    <numFmt numFmtId="183" formatCode="#,##0.000;\ ;\ ;_ "/>
    <numFmt numFmtId="184" formatCode="0_);[Red]\(0\)"/>
    <numFmt numFmtId="185" formatCode="#,##0_ "/>
    <numFmt numFmtId="186" formatCode="0;\-0;;@"/>
    <numFmt numFmtId="187" formatCode="&quot;-&quot;\ ##\ &quot;-&quot;"/>
    <numFmt numFmtId="188" formatCode="#,###"/>
    <numFmt numFmtId="189" formatCode="#.##\ &quot; ㎡&quot;"/>
    <numFmt numFmtId="190" formatCode="####"/>
    <numFmt numFmtId="191" formatCode="#,##0_);[Red]\(#,##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8"/>
      <color indexed="8"/>
      <name val="ＭＳ 明朝"/>
      <family val="1"/>
      <charset val="128"/>
    </font>
    <font>
      <sz val="6"/>
      <name val="ＭＳ Ｐゴシック"/>
      <family val="3"/>
      <charset val="128"/>
    </font>
    <font>
      <sz val="10"/>
      <name val="ＭＳ 明朝"/>
      <family val="1"/>
      <charset val="128"/>
    </font>
    <font>
      <sz val="8"/>
      <name val="ＭＳ 明朝"/>
      <family val="1"/>
      <charset val="128"/>
    </font>
    <font>
      <sz val="10"/>
      <color indexed="8"/>
      <name val="ＭＳ 明朝"/>
      <family val="1"/>
      <charset val="128"/>
    </font>
    <font>
      <sz val="11"/>
      <color indexed="8"/>
      <name val="ＭＳ Ｐゴシック"/>
      <family val="3"/>
      <charset val="128"/>
    </font>
    <font>
      <sz val="9.5"/>
      <color indexed="8"/>
      <name val="ＭＳ 明朝"/>
      <family val="1"/>
      <charset val="128"/>
    </font>
    <font>
      <sz val="9"/>
      <color indexed="8"/>
      <name val="ＭＳ 明朝"/>
      <family val="1"/>
      <charset val="128"/>
    </font>
    <font>
      <sz val="10"/>
      <color indexed="8"/>
      <name val="ＭＳ Ｐ明朝"/>
      <family val="1"/>
      <charset val="128"/>
    </font>
    <font>
      <sz val="10"/>
      <color indexed="8"/>
      <name val="ＭＳ Ｐゴシック"/>
      <family val="3"/>
      <charset val="128"/>
    </font>
    <font>
      <sz val="10"/>
      <name val="ＭＳ Ｐゴシック"/>
      <family val="3"/>
      <charset val="128"/>
    </font>
    <font>
      <sz val="10"/>
      <color rgb="FFFF0000"/>
      <name val="ＭＳ Ｐゴシック"/>
      <family val="3"/>
      <charset val="128"/>
    </font>
    <font>
      <sz val="14"/>
      <name val="ＭＳ 明朝"/>
      <family val="1"/>
      <charset val="128"/>
    </font>
    <font>
      <b/>
      <sz val="9"/>
      <color indexed="81"/>
      <name val="ＭＳ Ｐゴシック"/>
      <family val="3"/>
      <charset val="128"/>
    </font>
    <font>
      <sz val="9"/>
      <color indexed="81"/>
      <name val="ＭＳ Ｐゴシック"/>
      <family val="3"/>
      <charset val="128"/>
    </font>
    <font>
      <sz val="11"/>
      <name val="ＭＳ Ｐゴシック"/>
      <family val="3"/>
      <charset val="128"/>
    </font>
    <font>
      <sz val="11"/>
      <color indexed="8"/>
      <name val="ＭＳ 明朝"/>
      <family val="1"/>
      <charset val="128"/>
    </font>
    <font>
      <sz val="7.5"/>
      <color indexed="8"/>
      <name val="ＭＳ 明朝"/>
      <family val="1"/>
      <charset val="128"/>
    </font>
    <font>
      <sz val="12"/>
      <color indexed="81"/>
      <name val="HG明朝B"/>
      <family val="1"/>
      <charset val="128"/>
    </font>
    <font>
      <sz val="6"/>
      <name val="ＭＳ Ｐゴシック"/>
      <family val="2"/>
      <charset val="128"/>
      <scheme val="minor"/>
    </font>
    <font>
      <sz val="11"/>
      <color theme="1"/>
      <name val="ＭＳ 明朝"/>
      <family val="1"/>
      <charset val="128"/>
    </font>
    <font>
      <sz val="10"/>
      <color theme="1"/>
      <name val="ＭＳ 明朝"/>
      <family val="1"/>
      <charset val="128"/>
    </font>
    <font>
      <sz val="11"/>
      <color theme="1"/>
      <name val="ＭＳ Ｐゴシック"/>
      <family val="3"/>
      <charset val="128"/>
    </font>
    <font>
      <sz val="12"/>
      <color rgb="FF000000"/>
      <name val="ＭＳ Ｐゴシック"/>
      <family val="3"/>
      <charset val="128"/>
    </font>
    <font>
      <sz val="11"/>
      <color indexed="81"/>
      <name val="ＭＳ Ｐゴシック"/>
      <family val="3"/>
      <charset val="128"/>
      <scheme val="minor"/>
    </font>
    <font>
      <b/>
      <sz val="10"/>
      <name val="ＭＳ 明朝"/>
      <family val="1"/>
      <charset val="128"/>
    </font>
    <font>
      <sz val="11"/>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10"/>
      <color rgb="FFFF0000"/>
      <name val="ＭＳ Ｐゴシック"/>
      <family val="3"/>
      <charset val="128"/>
      <scheme val="minor"/>
    </font>
    <font>
      <sz val="10"/>
      <color theme="1"/>
      <name val="ＭＳ Ｐゴシック"/>
      <family val="2"/>
      <charset val="128"/>
      <scheme val="minor"/>
    </font>
    <font>
      <b/>
      <sz val="10"/>
      <color theme="1"/>
      <name val="ＭＳ Ｐゴシック"/>
      <family val="3"/>
      <charset val="128"/>
      <scheme val="minor"/>
    </font>
    <font>
      <sz val="9"/>
      <color theme="1"/>
      <name val="ＭＳ Ｐゴシック"/>
      <family val="2"/>
      <charset val="128"/>
      <scheme val="minor"/>
    </font>
    <font>
      <b/>
      <sz val="9"/>
      <color theme="1"/>
      <name val="ＭＳ Ｐゴシック"/>
      <family val="3"/>
      <charset val="128"/>
      <scheme val="minor"/>
    </font>
    <font>
      <sz val="8.5"/>
      <color theme="1"/>
      <name val="ＭＳ Ｐゴシック"/>
      <family val="3"/>
      <charset val="128"/>
      <scheme val="minor"/>
    </font>
    <font>
      <b/>
      <sz val="16"/>
      <color theme="1"/>
      <name val="ＭＳ Ｐ明朝"/>
      <family val="1"/>
      <charset val="128"/>
    </font>
    <font>
      <sz val="11"/>
      <color theme="1"/>
      <name val="ＭＳ Ｐ明朝"/>
      <family val="1"/>
      <charset val="128"/>
    </font>
    <font>
      <b/>
      <sz val="14"/>
      <color theme="1"/>
      <name val="ＭＳ Ｐ明朝"/>
      <family val="1"/>
      <charset val="128"/>
    </font>
    <font>
      <sz val="10"/>
      <color theme="1"/>
      <name val="ＭＳ Ｐ明朝"/>
      <family val="1"/>
      <charset val="128"/>
    </font>
    <font>
      <sz val="7"/>
      <color theme="1"/>
      <name val="ＭＳ Ｐ明朝"/>
      <family val="1"/>
      <charset val="128"/>
    </font>
    <font>
      <sz val="10"/>
      <name val="MS UI Gothic"/>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color indexed="10"/>
      <name val="ＭＳ Ｐゴシック"/>
      <family val="3"/>
      <charset val="128"/>
    </font>
    <font>
      <sz val="12"/>
      <color theme="1"/>
      <name val="ＭＳ Ｐ明朝"/>
      <family val="1"/>
      <charset val="128"/>
    </font>
    <font>
      <b/>
      <sz val="12"/>
      <color theme="1"/>
      <name val="ＭＳ Ｐゴシック"/>
      <family val="3"/>
      <charset val="128"/>
      <scheme val="minor"/>
    </font>
    <font>
      <sz val="11"/>
      <color indexed="81"/>
      <name val="ＭＳ Ｐゴシック"/>
      <family val="3"/>
      <charset val="128"/>
    </font>
    <font>
      <b/>
      <sz val="16"/>
      <color rgb="FFFFFF00"/>
      <name val="ＭＳ 明朝"/>
      <family val="1"/>
      <charset val="128"/>
    </font>
    <font>
      <u val="double"/>
      <sz val="10"/>
      <name val="ＭＳ 明朝"/>
      <family val="1"/>
      <charset val="128"/>
    </font>
    <font>
      <b/>
      <sz val="12"/>
      <color rgb="FFFFFF00"/>
      <name val="ＭＳ 明朝"/>
      <family val="1"/>
      <charset val="128"/>
    </font>
    <font>
      <sz val="12"/>
      <color indexed="81"/>
      <name val="ＭＳ Ｐゴシック"/>
      <family val="3"/>
      <charset val="128"/>
    </font>
    <font>
      <b/>
      <sz val="11"/>
      <color indexed="10"/>
      <name val="ＭＳ Ｐゴシック"/>
      <family val="3"/>
      <charset val="128"/>
      <scheme val="minor"/>
    </font>
    <font>
      <sz val="12"/>
      <color indexed="10"/>
      <name val="ＭＳ Ｐゴシック"/>
      <family val="3"/>
      <charset val="128"/>
    </font>
    <font>
      <sz val="12"/>
      <color rgb="FFFFFF00"/>
      <name val="ＭＳ 明朝"/>
      <family val="1"/>
      <charset val="128"/>
    </font>
    <font>
      <b/>
      <sz val="14"/>
      <color rgb="FFFFFF00"/>
      <name val="ＭＳ Ｐゴシック"/>
      <family val="3"/>
      <charset val="128"/>
      <scheme val="minor"/>
    </font>
    <font>
      <b/>
      <sz val="11"/>
      <color indexed="81"/>
      <name val="ＭＳ Ｐゴシック"/>
      <family val="3"/>
      <charset val="128"/>
    </font>
    <font>
      <sz val="7"/>
      <name val="ＭＳ 明朝"/>
      <family val="1"/>
      <charset val="128"/>
    </font>
    <font>
      <b/>
      <sz val="12"/>
      <color indexed="10"/>
      <name val="ＭＳ Ｐゴシック"/>
      <family val="3"/>
      <charset val="128"/>
      <scheme val="minor"/>
    </font>
    <font>
      <sz val="10.5"/>
      <color theme="1"/>
      <name val="ＭＳ 明朝"/>
      <family val="1"/>
      <charset val="128"/>
    </font>
    <font>
      <b/>
      <sz val="11"/>
      <color theme="1"/>
      <name val="ＭＳ Ｐゴシック"/>
      <family val="3"/>
      <charset val="128"/>
    </font>
    <font>
      <sz val="9"/>
      <color theme="1"/>
      <name val="ＭＳ 明朝"/>
      <family val="1"/>
      <charset val="128"/>
    </font>
    <font>
      <sz val="10.5"/>
      <color theme="1"/>
      <name val="Century"/>
      <family val="1"/>
    </font>
    <font>
      <sz val="12"/>
      <color indexed="81"/>
      <name val="ＭＳ Ｐゴシック"/>
      <family val="3"/>
      <charset val="128"/>
      <scheme val="minor"/>
    </font>
    <font>
      <b/>
      <sz val="11"/>
      <color theme="1"/>
      <name val="ＭＳ 明朝"/>
      <family val="1"/>
      <charset val="128"/>
    </font>
    <font>
      <sz val="11"/>
      <color theme="1"/>
      <name val="ＭＳ Ｐゴシック"/>
      <family val="2"/>
      <scheme val="minor"/>
    </font>
    <font>
      <b/>
      <sz val="9"/>
      <color indexed="81"/>
      <name val="MS P ゴシック"/>
      <family val="3"/>
      <charset val="128"/>
    </font>
    <font>
      <b/>
      <sz val="12"/>
      <color indexed="81"/>
      <name val="ＭＳ Ｐゴシック"/>
      <family val="3"/>
      <charset val="128"/>
      <scheme val="minor"/>
    </font>
    <font>
      <b/>
      <sz val="11"/>
      <color theme="1"/>
      <name val="ＭＳ Ｐゴシック"/>
      <family val="3"/>
      <charset val="128"/>
      <scheme val="minor"/>
    </font>
  </fonts>
  <fills count="3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0" tint="-0.2499465926084170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34998626667073579"/>
        <bgColor indexed="64"/>
      </patternFill>
    </fill>
    <fill>
      <patternFill patternType="solid">
        <fgColor theme="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auto="1"/>
      </top>
      <bottom/>
      <diagonal/>
    </border>
    <border>
      <left/>
      <right/>
      <top/>
      <bottom style="hair">
        <color auto="1"/>
      </bottom>
      <diagonal/>
    </border>
    <border>
      <left/>
      <right/>
      <top/>
      <bottom style="dotted">
        <color indexed="64"/>
      </bottom>
      <diagonal/>
    </border>
    <border>
      <left/>
      <right/>
      <top style="dotted">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
      <left style="dotted">
        <color auto="1"/>
      </left>
      <right style="dotted">
        <color auto="1"/>
      </right>
      <top style="dotted">
        <color auto="1"/>
      </top>
      <bottom style="dotted">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dotted">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right/>
      <top/>
      <bottom style="thin">
        <color theme="0" tint="-0.249977111117893"/>
      </bottom>
      <diagonal/>
    </border>
    <border>
      <left/>
      <right/>
      <top/>
      <bottom style="thin">
        <color theme="0" tint="-0.24994659260841701"/>
      </bottom>
      <diagonal/>
    </border>
    <border>
      <left/>
      <right style="double">
        <color auto="1"/>
      </right>
      <top style="thin">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diagonal/>
    </border>
    <border>
      <left style="double">
        <color auto="1"/>
      </left>
      <right/>
      <top style="thin">
        <color auto="1"/>
      </top>
      <bottom/>
      <diagonal/>
    </border>
    <border>
      <left/>
      <right style="double">
        <color auto="1"/>
      </right>
      <top/>
      <bottom style="thin">
        <color auto="1"/>
      </bottom>
      <diagonal/>
    </border>
    <border>
      <left style="double">
        <color auto="1"/>
      </left>
      <right/>
      <top/>
      <bottom style="thin">
        <color auto="1"/>
      </bottom>
      <diagonal/>
    </border>
    <border>
      <left/>
      <right style="double">
        <color auto="1"/>
      </right>
      <top/>
      <bottom/>
      <diagonal/>
    </border>
    <border>
      <left style="double">
        <color auto="1"/>
      </left>
      <right/>
      <top/>
      <bottom/>
      <diagonal/>
    </border>
    <border>
      <left/>
      <right/>
      <top style="thin">
        <color indexed="64"/>
      </top>
      <bottom/>
      <diagonal/>
    </border>
    <border>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70">
    <xf numFmtId="0" fontId="0" fillId="0" borderId="0"/>
    <xf numFmtId="0" fontId="24" fillId="0" borderId="0">
      <alignment vertical="center"/>
    </xf>
    <xf numFmtId="0" fontId="24" fillId="0" borderId="0"/>
    <xf numFmtId="0" fontId="24" fillId="0" borderId="0"/>
    <xf numFmtId="0" fontId="8" fillId="0" borderId="0">
      <alignment vertical="center"/>
    </xf>
    <xf numFmtId="0" fontId="31" fillId="0" borderId="0">
      <alignment vertical="center"/>
    </xf>
    <xf numFmtId="0" fontId="7" fillId="0" borderId="0">
      <alignment vertical="center"/>
    </xf>
    <xf numFmtId="0" fontId="6" fillId="0" borderId="0">
      <alignment vertical="center"/>
    </xf>
    <xf numFmtId="38" fontId="24" fillId="0" borderId="0" applyFont="0" applyFill="0" applyBorder="0" applyAlignment="0" applyProtection="0"/>
    <xf numFmtId="0" fontId="24" fillId="0" borderId="0"/>
    <xf numFmtId="0" fontId="52" fillId="0" borderId="0">
      <alignment vertical="center"/>
    </xf>
    <xf numFmtId="0" fontId="5" fillId="0" borderId="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53" fillId="16" borderId="0" applyNumberFormat="0" applyBorder="0" applyAlignment="0" applyProtection="0">
      <alignment vertical="center"/>
    </xf>
    <xf numFmtId="0" fontId="53" fillId="13" borderId="0" applyNumberFormat="0" applyBorder="0" applyAlignment="0" applyProtection="0">
      <alignment vertical="center"/>
    </xf>
    <xf numFmtId="0" fontId="53" fillId="14" borderId="0" applyNumberFormat="0" applyBorder="0" applyAlignment="0" applyProtection="0">
      <alignment vertical="center"/>
    </xf>
    <xf numFmtId="0" fontId="53" fillId="17" borderId="0" applyNumberFormat="0" applyBorder="0" applyAlignment="0" applyProtection="0">
      <alignment vertical="center"/>
    </xf>
    <xf numFmtId="0" fontId="53"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3" fillId="21" borderId="0" applyNumberFormat="0" applyBorder="0" applyAlignment="0" applyProtection="0">
      <alignment vertical="center"/>
    </xf>
    <xf numFmtId="0" fontId="53" fillId="22" borderId="0" applyNumberFormat="0" applyBorder="0" applyAlignment="0" applyProtection="0">
      <alignment vertical="center"/>
    </xf>
    <xf numFmtId="0" fontId="53" fillId="17" borderId="0" applyNumberFormat="0" applyBorder="0" applyAlignment="0" applyProtection="0">
      <alignment vertical="center"/>
    </xf>
    <xf numFmtId="0" fontId="53" fillId="18" borderId="0" applyNumberFormat="0" applyBorder="0" applyAlignment="0" applyProtection="0">
      <alignment vertical="center"/>
    </xf>
    <xf numFmtId="0" fontId="53" fillId="23" borderId="0" applyNumberFormat="0" applyBorder="0" applyAlignment="0" applyProtection="0">
      <alignment vertical="center"/>
    </xf>
    <xf numFmtId="0" fontId="54" fillId="0" borderId="0" applyNumberFormat="0" applyFill="0" applyBorder="0" applyAlignment="0" applyProtection="0">
      <alignment vertical="center"/>
    </xf>
    <xf numFmtId="0" fontId="55" fillId="24" borderId="55" applyNumberFormat="0" applyAlignment="0" applyProtection="0">
      <alignment vertical="center"/>
    </xf>
    <xf numFmtId="0" fontId="56" fillId="25" borderId="0" applyNumberFormat="0" applyBorder="0" applyAlignment="0" applyProtection="0">
      <alignment vertical="center"/>
    </xf>
    <xf numFmtId="0" fontId="24" fillId="26" borderId="56" applyNumberFormat="0" applyFont="0" applyAlignment="0" applyProtection="0">
      <alignment vertical="center"/>
    </xf>
    <xf numFmtId="0" fontId="57" fillId="0" borderId="57" applyNumberFormat="0" applyFill="0" applyAlignment="0" applyProtection="0">
      <alignment vertical="center"/>
    </xf>
    <xf numFmtId="0" fontId="58" fillId="7" borderId="0" applyNumberFormat="0" applyBorder="0" applyAlignment="0" applyProtection="0">
      <alignment vertical="center"/>
    </xf>
    <xf numFmtId="0" fontId="59" fillId="27" borderId="58" applyNumberFormat="0" applyAlignment="0" applyProtection="0">
      <alignment vertical="center"/>
    </xf>
    <xf numFmtId="0" fontId="60" fillId="0" borderId="0" applyNumberFormat="0" applyFill="0" applyBorder="0" applyAlignment="0" applyProtection="0">
      <alignment vertical="center"/>
    </xf>
    <xf numFmtId="0" fontId="61" fillId="0" borderId="59" applyNumberFormat="0" applyFill="0" applyAlignment="0" applyProtection="0">
      <alignment vertical="center"/>
    </xf>
    <xf numFmtId="0" fontId="62" fillId="0" borderId="60" applyNumberFormat="0" applyFill="0" applyAlignment="0" applyProtection="0">
      <alignment vertical="center"/>
    </xf>
    <xf numFmtId="0" fontId="63" fillId="0" borderId="61" applyNumberFormat="0" applyFill="0" applyAlignment="0" applyProtection="0">
      <alignment vertical="center"/>
    </xf>
    <xf numFmtId="0" fontId="63" fillId="0" borderId="0" applyNumberFormat="0" applyFill="0" applyBorder="0" applyAlignment="0" applyProtection="0">
      <alignment vertical="center"/>
    </xf>
    <xf numFmtId="0" fontId="64" fillId="0" borderId="62" applyNumberFormat="0" applyFill="0" applyAlignment="0" applyProtection="0">
      <alignment vertical="center"/>
    </xf>
    <xf numFmtId="0" fontId="65" fillId="27" borderId="63" applyNumberFormat="0" applyAlignment="0" applyProtection="0">
      <alignment vertical="center"/>
    </xf>
    <xf numFmtId="0" fontId="66" fillId="0" borderId="0" applyNumberFormat="0" applyFill="0" applyBorder="0" applyAlignment="0" applyProtection="0">
      <alignment vertical="center"/>
    </xf>
    <xf numFmtId="0" fontId="67" fillId="11" borderId="58" applyNumberFormat="0" applyAlignment="0" applyProtection="0">
      <alignment vertical="center"/>
    </xf>
    <xf numFmtId="0" fontId="68" fillId="8" borderId="0" applyNumberFormat="0" applyBorder="0" applyAlignment="0" applyProtection="0">
      <alignment vertical="center"/>
    </xf>
    <xf numFmtId="0" fontId="4" fillId="0" borderId="0">
      <alignment vertical="center"/>
    </xf>
    <xf numFmtId="38" fontId="24" fillId="0" borderId="0" applyFont="0" applyFill="0" applyBorder="0" applyAlignment="0" applyProtection="0">
      <alignment vertical="center"/>
    </xf>
    <xf numFmtId="38" fontId="31" fillId="0" borderId="0" applyFont="0" applyFill="0" applyBorder="0" applyAlignment="0" applyProtection="0">
      <alignment vertical="center"/>
    </xf>
    <xf numFmtId="0" fontId="9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7" fillId="11" borderId="89" applyNumberFormat="0" applyAlignment="0" applyProtection="0">
      <alignment vertical="center"/>
    </xf>
    <xf numFmtId="0" fontId="65" fillId="27" borderId="91" applyNumberFormat="0" applyAlignment="0" applyProtection="0">
      <alignment vertical="center"/>
    </xf>
    <xf numFmtId="0" fontId="64" fillId="0" borderId="90" applyNumberFormat="0" applyFill="0" applyAlignment="0" applyProtection="0">
      <alignment vertical="center"/>
    </xf>
    <xf numFmtId="0" fontId="59" fillId="27" borderId="89" applyNumberFormat="0" applyAlignment="0" applyProtection="0">
      <alignment vertical="center"/>
    </xf>
    <xf numFmtId="0" fontId="24" fillId="26" borderId="88" applyNumberFormat="0" applyFont="0" applyAlignment="0" applyProtection="0">
      <alignment vertical="center"/>
    </xf>
    <xf numFmtId="0" fontId="3" fillId="0" borderId="0">
      <alignment vertical="center"/>
    </xf>
    <xf numFmtId="0" fontId="2" fillId="0" borderId="0">
      <alignment vertical="center"/>
    </xf>
    <xf numFmtId="0" fontId="24" fillId="0" borderId="0">
      <alignment vertical="center"/>
    </xf>
    <xf numFmtId="0" fontId="1" fillId="0" borderId="0">
      <alignment vertical="center"/>
    </xf>
  </cellStyleXfs>
  <cellXfs count="1480">
    <xf numFmtId="0" fontId="0" fillId="0" borderId="0" xfId="0"/>
    <xf numFmtId="0" fontId="11" fillId="0" borderId="0" xfId="0" applyFont="1"/>
    <xf numFmtId="0" fontId="12" fillId="2" borderId="0" xfId="0" applyFont="1" applyFill="1" applyAlignment="1">
      <alignment horizontal="justify" vertical="center"/>
    </xf>
    <xf numFmtId="0" fontId="12" fillId="2" borderId="0" xfId="0" applyFont="1" applyFill="1" applyAlignment="1">
      <alignment vertical="center"/>
    </xf>
    <xf numFmtId="0" fontId="11" fillId="2" borderId="0" xfId="0" applyFont="1" applyFill="1" applyAlignment="1">
      <alignment horizontal="justify"/>
    </xf>
    <xf numFmtId="0" fontId="11" fillId="2" borderId="0" xfId="0" applyFont="1" applyFill="1"/>
    <xf numFmtId="0" fontId="11" fillId="2" borderId="0" xfId="0" applyFont="1" applyFill="1" applyAlignment="1">
      <alignment horizontal="center"/>
    </xf>
    <xf numFmtId="0" fontId="13" fillId="2" borderId="0" xfId="0" applyFont="1" applyFill="1"/>
    <xf numFmtId="0" fontId="13" fillId="2" borderId="0" xfId="0" applyFont="1" applyFill="1" applyAlignment="1">
      <alignment horizontal="justify"/>
    </xf>
    <xf numFmtId="0" fontId="11" fillId="0" borderId="0" xfId="0" applyFont="1" applyAlignment="1">
      <alignment vertical="center"/>
    </xf>
    <xf numFmtId="0" fontId="13" fillId="0" borderId="0" xfId="0" applyFont="1" applyAlignment="1">
      <alignment vertical="center"/>
    </xf>
    <xf numFmtId="0" fontId="13" fillId="2" borderId="2" xfId="0" applyFont="1" applyFill="1" applyBorder="1" applyAlignment="1">
      <alignment vertical="center"/>
    </xf>
    <xf numFmtId="0" fontId="13" fillId="2" borderId="0" xfId="0" applyFont="1" applyFill="1" applyAlignment="1">
      <alignment vertical="center"/>
    </xf>
    <xf numFmtId="49" fontId="11" fillId="2" borderId="0" xfId="0" applyNumberFormat="1" applyFont="1" applyFill="1" applyAlignment="1">
      <alignment vertical="center"/>
    </xf>
    <xf numFmtId="49" fontId="11" fillId="2" borderId="2" xfId="0" applyNumberFormat="1" applyFont="1" applyFill="1" applyBorder="1" applyAlignment="1">
      <alignment vertical="center"/>
    </xf>
    <xf numFmtId="49" fontId="13" fillId="2" borderId="5" xfId="0" applyNumberFormat="1" applyFont="1" applyFill="1" applyBorder="1" applyAlignment="1">
      <alignment vertical="center"/>
    </xf>
    <xf numFmtId="49" fontId="13" fillId="2" borderId="0" xfId="0" applyNumberFormat="1" applyFont="1" applyFill="1" applyAlignment="1">
      <alignment horizontal="left" vertical="center"/>
    </xf>
    <xf numFmtId="49" fontId="13" fillId="2" borderId="5" xfId="0" applyNumberFormat="1" applyFont="1" applyFill="1" applyBorder="1" applyAlignment="1">
      <alignment horizontal="center" vertical="center"/>
    </xf>
    <xf numFmtId="49" fontId="11" fillId="2" borderId="0" xfId="0" applyNumberFormat="1" applyFont="1" applyFill="1" applyAlignment="1">
      <alignment horizontal="right" vertical="center"/>
    </xf>
    <xf numFmtId="0" fontId="11" fillId="2" borderId="0" xfId="0" applyFont="1" applyFill="1" applyAlignment="1">
      <alignment vertical="center"/>
    </xf>
    <xf numFmtId="0" fontId="11" fillId="0" borderId="0" xfId="0" applyFont="1" applyAlignment="1" applyProtection="1">
      <alignment horizontal="center" vertical="center"/>
      <protection locked="0"/>
    </xf>
    <xf numFmtId="49" fontId="11" fillId="0" borderId="0" xfId="0" applyNumberFormat="1" applyFont="1"/>
    <xf numFmtId="49" fontId="11" fillId="2" borderId="9" xfId="0" applyNumberFormat="1" applyFont="1" applyFill="1" applyBorder="1" applyAlignment="1">
      <alignment vertical="center"/>
    </xf>
    <xf numFmtId="49" fontId="11" fillId="2" borderId="9" xfId="0" applyNumberFormat="1" applyFont="1" applyFill="1" applyBorder="1" applyAlignment="1">
      <alignment horizontal="left" vertical="center"/>
    </xf>
    <xf numFmtId="49" fontId="11" fillId="0" borderId="0" xfId="0" applyNumberFormat="1" applyFont="1" applyAlignment="1">
      <alignment vertical="center"/>
    </xf>
    <xf numFmtId="49" fontId="13" fillId="2" borderId="2" xfId="0" applyNumberFormat="1" applyFont="1" applyFill="1" applyBorder="1" applyAlignment="1">
      <alignment vertical="center"/>
    </xf>
    <xf numFmtId="49" fontId="13" fillId="2" borderId="0" xfId="0" applyNumberFormat="1" applyFont="1" applyFill="1" applyAlignment="1">
      <alignment horizontal="right" vertical="center"/>
    </xf>
    <xf numFmtId="49" fontId="13" fillId="2" borderId="0" xfId="0" applyNumberFormat="1" applyFont="1" applyFill="1" applyAlignment="1">
      <alignment vertical="center"/>
    </xf>
    <xf numFmtId="49" fontId="13" fillId="2" borderId="0" xfId="0" applyNumberFormat="1" applyFont="1" applyFill="1" applyAlignment="1">
      <alignment horizontal="center" vertical="center"/>
    </xf>
    <xf numFmtId="49" fontId="13" fillId="2" borderId="9" xfId="0" applyNumberFormat="1" applyFont="1" applyFill="1" applyBorder="1" applyAlignment="1">
      <alignment vertical="center"/>
    </xf>
    <xf numFmtId="49" fontId="13" fillId="2" borderId="2" xfId="0" applyNumberFormat="1" applyFont="1" applyFill="1" applyBorder="1" applyAlignment="1">
      <alignment horizontal="left" vertical="center"/>
    </xf>
    <xf numFmtId="49" fontId="13" fillId="2" borderId="9" xfId="0" applyNumberFormat="1" applyFont="1" applyFill="1" applyBorder="1" applyAlignment="1">
      <alignment horizontal="left" vertical="center"/>
    </xf>
    <xf numFmtId="49" fontId="11" fillId="2" borderId="2" xfId="0" applyNumberFormat="1" applyFont="1" applyFill="1" applyBorder="1" applyAlignment="1">
      <alignment horizontal="left" vertical="center"/>
    </xf>
    <xf numFmtId="49" fontId="11" fillId="2" borderId="9" xfId="0" applyNumberFormat="1" applyFont="1" applyFill="1" applyBorder="1" applyAlignment="1">
      <alignment horizontal="center" vertical="center"/>
    </xf>
    <xf numFmtId="49" fontId="11" fillId="2" borderId="0" xfId="0" applyNumberFormat="1" applyFont="1" applyFill="1" applyAlignment="1">
      <alignment horizontal="left" vertical="center"/>
    </xf>
    <xf numFmtId="49" fontId="11" fillId="2" borderId="0" xfId="0" applyNumberFormat="1" applyFont="1" applyFill="1" applyAlignment="1">
      <alignment horizontal="center" vertical="center"/>
    </xf>
    <xf numFmtId="49" fontId="11" fillId="2" borderId="5" xfId="0" applyNumberFormat="1" applyFont="1" applyFill="1" applyBorder="1" applyAlignment="1">
      <alignment horizontal="left" vertical="center"/>
    </xf>
    <xf numFmtId="49" fontId="11" fillId="2" borderId="5" xfId="0" applyNumberFormat="1" applyFont="1" applyFill="1" applyBorder="1" applyAlignment="1">
      <alignment horizontal="center" vertical="center"/>
    </xf>
    <xf numFmtId="0" fontId="11" fillId="2" borderId="11" xfId="0" applyFont="1" applyFill="1" applyBorder="1" applyAlignment="1">
      <alignment vertical="center"/>
    </xf>
    <xf numFmtId="0" fontId="13" fillId="2" borderId="0" xfId="0" applyFont="1" applyFill="1" applyAlignment="1">
      <alignment horizontal="left" vertical="center"/>
    </xf>
    <xf numFmtId="0" fontId="13" fillId="2" borderId="12" xfId="0" applyFont="1" applyFill="1" applyBorder="1" applyAlignment="1">
      <alignment horizontal="left" vertical="center"/>
    </xf>
    <xf numFmtId="0" fontId="11" fillId="2" borderId="5" xfId="0" applyFont="1" applyFill="1" applyBorder="1" applyAlignment="1">
      <alignment vertical="center" wrapText="1"/>
    </xf>
    <xf numFmtId="0" fontId="11" fillId="2" borderId="2" xfId="0" applyFont="1" applyFill="1" applyBorder="1" applyAlignment="1">
      <alignment vertical="center" wrapText="1"/>
    </xf>
    <xf numFmtId="0" fontId="11" fillId="2" borderId="3" xfId="0" applyFont="1" applyFill="1" applyBorder="1" applyAlignment="1">
      <alignment vertical="center" wrapText="1"/>
    </xf>
    <xf numFmtId="0" fontId="11" fillId="2" borderId="6" xfId="0" applyFont="1" applyFill="1" applyBorder="1" applyAlignment="1">
      <alignment vertical="center" wrapText="1"/>
    </xf>
    <xf numFmtId="49" fontId="13" fillId="3" borderId="0" xfId="0" applyNumberFormat="1" applyFont="1" applyFill="1" applyAlignment="1">
      <alignment horizontal="center" vertical="center"/>
    </xf>
    <xf numFmtId="49" fontId="11" fillId="3" borderId="5" xfId="0" applyNumberFormat="1" applyFont="1" applyFill="1" applyBorder="1" applyAlignment="1">
      <alignment horizontal="left" vertical="center"/>
    </xf>
    <xf numFmtId="49" fontId="11" fillId="2" borderId="5" xfId="0" applyNumberFormat="1" applyFont="1" applyFill="1" applyBorder="1" applyAlignment="1">
      <alignment horizontal="right" vertical="center"/>
    </xf>
    <xf numFmtId="49" fontId="13" fillId="0" borderId="0" xfId="0" applyNumberFormat="1" applyFont="1" applyAlignment="1">
      <alignment vertical="center"/>
    </xf>
    <xf numFmtId="0" fontId="24" fillId="2" borderId="0" xfId="1" applyFill="1">
      <alignment vertical="center"/>
    </xf>
    <xf numFmtId="0" fontId="13" fillId="2" borderId="13" xfId="1" applyFont="1" applyFill="1" applyBorder="1">
      <alignment vertical="center"/>
    </xf>
    <xf numFmtId="0" fontId="13" fillId="2" borderId="0" xfId="1" applyFont="1" applyFill="1">
      <alignment vertical="center"/>
    </xf>
    <xf numFmtId="0" fontId="13" fillId="2" borderId="0" xfId="1" applyFont="1" applyFill="1" applyAlignment="1">
      <alignment horizontal="left" vertical="center" shrinkToFit="1"/>
    </xf>
    <xf numFmtId="0" fontId="13" fillId="2" borderId="0" xfId="1" applyFont="1" applyFill="1" applyAlignment="1">
      <alignment vertical="center" shrinkToFit="1"/>
    </xf>
    <xf numFmtId="0" fontId="13" fillId="2" borderId="14" xfId="1" applyFont="1" applyFill="1" applyBorder="1">
      <alignment vertical="center"/>
    </xf>
    <xf numFmtId="0" fontId="13" fillId="2" borderId="14" xfId="1" applyFont="1" applyFill="1" applyBorder="1" applyAlignment="1">
      <alignment vertical="center" shrinkToFit="1"/>
    </xf>
    <xf numFmtId="0" fontId="13" fillId="2" borderId="0" xfId="1" applyFont="1" applyFill="1" applyAlignment="1">
      <alignment horizontal="left" vertical="center"/>
    </xf>
    <xf numFmtId="49" fontId="13" fillId="2" borderId="0" xfId="1" applyNumberFormat="1" applyFont="1" applyFill="1" applyAlignment="1">
      <alignment horizontal="left" vertical="center"/>
    </xf>
    <xf numFmtId="0" fontId="13" fillId="2" borderId="0" xfId="1" applyFont="1" applyFill="1" applyAlignment="1">
      <alignment horizontal="center" vertical="center"/>
    </xf>
    <xf numFmtId="0" fontId="13" fillId="2" borderId="2" xfId="1" applyFont="1" applyFill="1" applyBorder="1">
      <alignment vertical="center"/>
    </xf>
    <xf numFmtId="49" fontId="13" fillId="2" borderId="0" xfId="1" applyNumberFormat="1" applyFont="1" applyFill="1">
      <alignment vertical="center"/>
    </xf>
    <xf numFmtId="49" fontId="9" fillId="2" borderId="0" xfId="1" applyNumberFormat="1" applyFont="1" applyFill="1">
      <alignment vertical="center"/>
    </xf>
    <xf numFmtId="49" fontId="9" fillId="2" borderId="0" xfId="1" applyNumberFormat="1" applyFont="1" applyFill="1" applyAlignment="1">
      <alignment horizontal="left" vertical="center"/>
    </xf>
    <xf numFmtId="49" fontId="13" fillId="2" borderId="6" xfId="1" applyNumberFormat="1" applyFont="1" applyFill="1" applyBorder="1">
      <alignment vertical="center"/>
    </xf>
    <xf numFmtId="49" fontId="13" fillId="2" borderId="5" xfId="1" applyNumberFormat="1" applyFont="1" applyFill="1" applyBorder="1">
      <alignment vertical="center"/>
    </xf>
    <xf numFmtId="49" fontId="9" fillId="2" borderId="4" xfId="1" applyNumberFormat="1" applyFont="1" applyFill="1" applyBorder="1">
      <alignment vertical="center"/>
    </xf>
    <xf numFmtId="49" fontId="13" fillId="2" borderId="10" xfId="1" applyNumberFormat="1" applyFont="1" applyFill="1" applyBorder="1">
      <alignment vertical="center"/>
    </xf>
    <xf numFmtId="49" fontId="13" fillId="2" borderId="9" xfId="1" applyNumberFormat="1" applyFont="1" applyFill="1" applyBorder="1">
      <alignment vertical="center"/>
    </xf>
    <xf numFmtId="49" fontId="13" fillId="2" borderId="3" xfId="1" applyNumberFormat="1" applyFont="1" applyFill="1" applyBorder="1">
      <alignment vertical="center"/>
    </xf>
    <xf numFmtId="49" fontId="13" fillId="2" borderId="2" xfId="1" applyNumberFormat="1" applyFont="1" applyFill="1" applyBorder="1">
      <alignment vertical="center"/>
    </xf>
    <xf numFmtId="49" fontId="9" fillId="2" borderId="1" xfId="1" applyNumberFormat="1" applyFont="1" applyFill="1" applyBorder="1">
      <alignment vertical="center"/>
    </xf>
    <xf numFmtId="49" fontId="26" fillId="2" borderId="0" xfId="1" applyNumberFormat="1" applyFont="1" applyFill="1" applyAlignment="1">
      <alignment horizontal="left" vertical="center"/>
    </xf>
    <xf numFmtId="0" fontId="11" fillId="0" borderId="0" xfId="1" applyFont="1">
      <alignment vertical="center"/>
    </xf>
    <xf numFmtId="0" fontId="13" fillId="0" borderId="0" xfId="1" applyFont="1">
      <alignment vertical="center"/>
    </xf>
    <xf numFmtId="49" fontId="13" fillId="2" borderId="14" xfId="1" applyNumberFormat="1" applyFont="1" applyFill="1" applyBorder="1" applyAlignment="1">
      <alignment horizontal="left" vertical="center"/>
    </xf>
    <xf numFmtId="0" fontId="24" fillId="0" borderId="0" xfId="1">
      <alignment vertical="center"/>
    </xf>
    <xf numFmtId="49" fontId="11" fillId="2" borderId="0" xfId="1" applyNumberFormat="1" applyFont="1" applyFill="1">
      <alignment vertical="center"/>
    </xf>
    <xf numFmtId="0" fontId="11" fillId="0" borderId="0" xfId="1" applyFont="1" applyAlignment="1"/>
    <xf numFmtId="0" fontId="19" fillId="0" borderId="0" xfId="1" applyFont="1" applyAlignment="1"/>
    <xf numFmtId="0" fontId="11" fillId="2" borderId="11" xfId="1" applyFont="1" applyFill="1" applyBorder="1">
      <alignment vertical="center"/>
    </xf>
    <xf numFmtId="0" fontId="13" fillId="2" borderId="12" xfId="1" applyFont="1" applyFill="1" applyBorder="1">
      <alignment vertical="center"/>
    </xf>
    <xf numFmtId="0" fontId="19" fillId="0" borderId="0" xfId="1" applyFont="1" applyAlignment="1">
      <alignment horizontal="right"/>
    </xf>
    <xf numFmtId="182" fontId="13" fillId="2" borderId="0" xfId="1" applyNumberFormat="1" applyFont="1" applyFill="1">
      <alignment vertical="center"/>
    </xf>
    <xf numFmtId="182" fontId="13" fillId="2" borderId="0" xfId="1" applyNumberFormat="1" applyFont="1" applyFill="1" applyAlignment="1">
      <alignment vertical="center" shrinkToFit="1"/>
    </xf>
    <xf numFmtId="182" fontId="13" fillId="3" borderId="0" xfId="1" applyNumberFormat="1" applyFont="1" applyFill="1">
      <alignment vertical="center"/>
    </xf>
    <xf numFmtId="182" fontId="13" fillId="2" borderId="0" xfId="1" applyNumberFormat="1" applyFont="1" applyFill="1" applyAlignment="1">
      <alignment horizontal="left" vertical="center"/>
    </xf>
    <xf numFmtId="182" fontId="13" fillId="2" borderId="0" xfId="2" applyNumberFormat="1" applyFont="1" applyFill="1" applyAlignment="1">
      <alignment horizontal="center" vertical="center"/>
    </xf>
    <xf numFmtId="182" fontId="13" fillId="2" borderId="0" xfId="2" applyNumberFormat="1" applyFont="1" applyFill="1" applyAlignment="1">
      <alignment horizontal="left" vertical="center"/>
    </xf>
    <xf numFmtId="182" fontId="13" fillId="2" borderId="2" xfId="1" applyNumberFormat="1" applyFont="1" applyFill="1" applyBorder="1">
      <alignment vertical="center"/>
    </xf>
    <xf numFmtId="182" fontId="13" fillId="2" borderId="0" xfId="1" applyNumberFormat="1" applyFont="1" applyFill="1" applyAlignment="1">
      <alignment horizontal="right" vertical="center"/>
    </xf>
    <xf numFmtId="182" fontId="13" fillId="2" borderId="9" xfId="1" applyNumberFormat="1" applyFont="1" applyFill="1" applyBorder="1">
      <alignment vertical="center"/>
    </xf>
    <xf numFmtId="182" fontId="13" fillId="2" borderId="9" xfId="1" applyNumberFormat="1" applyFont="1" applyFill="1" applyBorder="1" applyAlignment="1">
      <alignment horizontal="right" vertical="center"/>
    </xf>
    <xf numFmtId="182" fontId="13" fillId="2" borderId="5" xfId="1" applyNumberFormat="1" applyFont="1" applyFill="1" applyBorder="1" applyAlignment="1">
      <alignment horizontal="left" vertical="center"/>
    </xf>
    <xf numFmtId="182" fontId="13" fillId="2" borderId="5" xfId="1" applyNumberFormat="1" applyFont="1" applyFill="1" applyBorder="1">
      <alignment vertical="center"/>
    </xf>
    <xf numFmtId="182" fontId="13" fillId="3" borderId="0" xfId="1" applyNumberFormat="1" applyFont="1" applyFill="1" applyAlignment="1">
      <alignment horizontal="center" vertical="center"/>
    </xf>
    <xf numFmtId="182" fontId="13" fillId="2" borderId="5" xfId="1" applyNumberFormat="1" applyFont="1" applyFill="1" applyBorder="1" applyAlignment="1">
      <alignment horizontal="center" vertical="center"/>
    </xf>
    <xf numFmtId="182" fontId="13" fillId="2" borderId="0" xfId="1" applyNumberFormat="1" applyFont="1" applyFill="1" applyAlignment="1">
      <alignment horizontal="center" vertical="center"/>
    </xf>
    <xf numFmtId="182" fontId="11" fillId="2" borderId="0" xfId="1" applyNumberFormat="1" applyFont="1" applyFill="1">
      <alignment vertical="center"/>
    </xf>
    <xf numFmtId="182" fontId="11" fillId="2" borderId="0" xfId="1" applyNumberFormat="1" applyFont="1" applyFill="1" applyAlignment="1">
      <alignment horizontal="right" vertical="center"/>
    </xf>
    <xf numFmtId="182" fontId="11" fillId="2" borderId="0" xfId="1" applyNumberFormat="1" applyFont="1" applyFill="1" applyAlignment="1">
      <alignment horizontal="center" vertical="center"/>
    </xf>
    <xf numFmtId="182" fontId="11" fillId="4" borderId="2" xfId="1" applyNumberFormat="1" applyFont="1" applyFill="1" applyBorder="1" applyAlignment="1">
      <alignment horizontal="center" vertical="center"/>
    </xf>
    <xf numFmtId="182" fontId="13" fillId="2" borderId="0" xfId="0" applyNumberFormat="1" applyFont="1" applyFill="1" applyAlignment="1">
      <alignment vertical="center"/>
    </xf>
    <xf numFmtId="182" fontId="18" fillId="2" borderId="0" xfId="1" applyNumberFormat="1" applyFont="1" applyFill="1" applyAlignment="1">
      <alignment horizontal="center" vertical="center"/>
    </xf>
    <xf numFmtId="182" fontId="13" fillId="2" borderId="12" xfId="1" applyNumberFormat="1" applyFont="1" applyFill="1" applyBorder="1" applyAlignment="1">
      <alignment horizontal="left" vertical="center"/>
    </xf>
    <xf numFmtId="178" fontId="13" fillId="2" borderId="0" xfId="1" applyNumberFormat="1" applyFont="1" applyFill="1" applyAlignment="1">
      <alignment horizontal="center" vertical="center"/>
    </xf>
    <xf numFmtId="182" fontId="13" fillId="2" borderId="13" xfId="1" applyNumberFormat="1" applyFont="1" applyFill="1" applyBorder="1" applyAlignment="1">
      <alignment horizontal="left" vertical="center"/>
    </xf>
    <xf numFmtId="0" fontId="11" fillId="0" borderId="0" xfId="0" applyFont="1" applyProtection="1">
      <protection locked="0"/>
    </xf>
    <xf numFmtId="0" fontId="32" fillId="0" borderId="0" xfId="0" applyFont="1"/>
    <xf numFmtId="49" fontId="13" fillId="3" borderId="2" xfId="0" applyNumberFormat="1" applyFont="1" applyFill="1" applyBorder="1" applyAlignment="1">
      <alignment vertical="center"/>
    </xf>
    <xf numFmtId="49" fontId="13" fillId="3" borderId="0" xfId="0" applyNumberFormat="1" applyFont="1" applyFill="1" applyAlignment="1">
      <alignment vertical="center"/>
    </xf>
    <xf numFmtId="49" fontId="13" fillId="3" borderId="5" xfId="0" applyNumberFormat="1" applyFont="1" applyFill="1" applyBorder="1" applyAlignment="1">
      <alignment vertical="center"/>
    </xf>
    <xf numFmtId="49" fontId="13" fillId="3" borderId="2" xfId="0" applyNumberFormat="1" applyFont="1" applyFill="1" applyBorder="1" applyAlignment="1">
      <alignment horizontal="center" vertical="center"/>
    </xf>
    <xf numFmtId="49" fontId="11" fillId="3" borderId="0" xfId="0" applyNumberFormat="1" applyFont="1" applyFill="1" applyAlignment="1">
      <alignment vertical="center"/>
    </xf>
    <xf numFmtId="49" fontId="11" fillId="3" borderId="2" xfId="0" applyNumberFormat="1" applyFont="1" applyFill="1" applyBorder="1" applyAlignment="1">
      <alignment vertical="center"/>
    </xf>
    <xf numFmtId="49" fontId="13" fillId="3" borderId="0" xfId="0" applyNumberFormat="1" applyFont="1" applyFill="1" applyAlignment="1">
      <alignment horizontal="right" vertical="center"/>
    </xf>
    <xf numFmtId="49" fontId="13" fillId="3" borderId="9" xfId="0" applyNumberFormat="1" applyFont="1" applyFill="1" applyBorder="1" applyAlignment="1">
      <alignment vertical="center"/>
    </xf>
    <xf numFmtId="49" fontId="13" fillId="3" borderId="9" xfId="0" applyNumberFormat="1" applyFont="1" applyFill="1" applyBorder="1" applyAlignment="1">
      <alignment horizontal="right" vertical="center"/>
    </xf>
    <xf numFmtId="49" fontId="13" fillId="3" borderId="0" xfId="0" applyNumberFormat="1" applyFont="1" applyFill="1" applyAlignment="1">
      <alignment horizontal="left" vertical="center"/>
    </xf>
    <xf numFmtId="49" fontId="13" fillId="3" borderId="5" xfId="0" applyNumberFormat="1" applyFont="1" applyFill="1" applyBorder="1" applyAlignment="1">
      <alignment horizontal="left" vertical="center"/>
    </xf>
    <xf numFmtId="49" fontId="13" fillId="3" borderId="9" xfId="0" applyNumberFormat="1" applyFont="1" applyFill="1" applyBorder="1" applyAlignment="1">
      <alignment horizontal="center" vertical="center"/>
    </xf>
    <xf numFmtId="180" fontId="13" fillId="3" borderId="0" xfId="0" applyNumberFormat="1" applyFont="1" applyFill="1" applyAlignment="1">
      <alignment vertical="center"/>
    </xf>
    <xf numFmtId="49" fontId="13" fillId="3" borderId="5" xfId="0" applyNumberFormat="1" applyFont="1" applyFill="1" applyBorder="1" applyAlignment="1">
      <alignment horizontal="center" vertical="center"/>
    </xf>
    <xf numFmtId="0" fontId="11" fillId="2" borderId="0" xfId="0" applyFont="1" applyFill="1" applyAlignment="1">
      <alignment horizontal="center" vertical="center"/>
    </xf>
    <xf numFmtId="0" fontId="13" fillId="2" borderId="0" xfId="0" applyFont="1" applyFill="1" applyAlignment="1">
      <alignment horizontal="center" vertical="center"/>
    </xf>
    <xf numFmtId="0" fontId="13" fillId="2" borderId="0" xfId="0" applyFont="1" applyFill="1" applyAlignment="1">
      <alignment horizontal="right" vertical="center"/>
    </xf>
    <xf numFmtId="0" fontId="11" fillId="2" borderId="2" xfId="0" applyFont="1" applyFill="1" applyBorder="1" applyAlignment="1">
      <alignment horizontal="center" vertical="center"/>
    </xf>
    <xf numFmtId="0" fontId="11" fillId="2" borderId="2" xfId="0" applyFont="1" applyFill="1" applyBorder="1" applyAlignment="1">
      <alignment vertical="center"/>
    </xf>
    <xf numFmtId="0" fontId="11" fillId="2" borderId="0" xfId="0" applyFont="1" applyFill="1" applyAlignment="1">
      <alignment vertical="top"/>
    </xf>
    <xf numFmtId="0" fontId="14" fillId="2" borderId="0" xfId="0" applyFont="1" applyFill="1" applyAlignment="1">
      <alignment horizontal="center" vertical="center"/>
    </xf>
    <xf numFmtId="0" fontId="13" fillId="2" borderId="0" xfId="0" applyFont="1" applyFill="1" applyAlignment="1">
      <alignment vertical="center" shrinkToFit="1"/>
    </xf>
    <xf numFmtId="0" fontId="13" fillId="2" borderId="0" xfId="0" applyFont="1" applyFill="1" applyAlignment="1">
      <alignment horizontal="left" vertical="center" shrinkToFit="1"/>
    </xf>
    <xf numFmtId="0" fontId="13" fillId="2" borderId="12" xfId="0" applyFont="1" applyFill="1" applyBorder="1" applyAlignment="1">
      <alignment vertical="center"/>
    </xf>
    <xf numFmtId="49" fontId="13" fillId="2" borderId="12" xfId="0" applyNumberFormat="1" applyFont="1" applyFill="1" applyBorder="1" applyAlignment="1">
      <alignment horizontal="left" vertical="center"/>
    </xf>
    <xf numFmtId="0" fontId="13" fillId="2" borderId="5" xfId="0" applyFont="1" applyFill="1" applyBorder="1" applyAlignment="1">
      <alignment vertical="center"/>
    </xf>
    <xf numFmtId="49" fontId="13" fillId="0" borderId="0" xfId="0" applyNumberFormat="1" applyFont="1" applyAlignment="1" applyProtection="1">
      <alignment horizontal="center" vertical="center"/>
      <protection locked="0"/>
    </xf>
    <xf numFmtId="0" fontId="13" fillId="2" borderId="11" xfId="0" applyFont="1" applyFill="1" applyBorder="1" applyAlignment="1">
      <alignment vertical="center"/>
    </xf>
    <xf numFmtId="49" fontId="13" fillId="2" borderId="11" xfId="0" applyNumberFormat="1" applyFont="1" applyFill="1" applyBorder="1" applyAlignment="1">
      <alignment horizontal="left" vertical="center"/>
    </xf>
    <xf numFmtId="0" fontId="11" fillId="2" borderId="2" xfId="0" applyFont="1" applyFill="1" applyBorder="1" applyAlignment="1">
      <alignment horizontal="left" vertical="center"/>
    </xf>
    <xf numFmtId="49" fontId="13" fillId="0" borderId="5" xfId="0" applyNumberFormat="1" applyFont="1" applyBorder="1" applyAlignment="1" applyProtection="1">
      <alignment horizontal="center" vertical="center"/>
      <protection locked="0"/>
    </xf>
    <xf numFmtId="49" fontId="13" fillId="3" borderId="12" xfId="0" applyNumberFormat="1" applyFont="1" applyFill="1" applyBorder="1" applyAlignment="1">
      <alignment horizontal="left" vertical="center"/>
    </xf>
    <xf numFmtId="0" fontId="11" fillId="3" borderId="0" xfId="0" applyFont="1" applyFill="1" applyAlignment="1">
      <alignment vertical="center" wrapText="1"/>
    </xf>
    <xf numFmtId="0" fontId="11" fillId="3" borderId="0" xfId="0" applyFont="1" applyFill="1" applyAlignment="1">
      <alignment horizontal="left" vertical="center"/>
    </xf>
    <xf numFmtId="0" fontId="11" fillId="3" borderId="0" xfId="0" applyFont="1" applyFill="1" applyAlignment="1">
      <alignment horizontal="center" vertical="center" wrapText="1"/>
    </xf>
    <xf numFmtId="0" fontId="11" fillId="3" borderId="0" xfId="0" applyFont="1" applyFill="1" applyAlignment="1">
      <alignment horizontal="right" vertical="center" wrapText="1"/>
    </xf>
    <xf numFmtId="0" fontId="11" fillId="3" borderId="2" xfId="0" applyFont="1" applyFill="1" applyBorder="1" applyAlignment="1">
      <alignment vertical="center"/>
    </xf>
    <xf numFmtId="0" fontId="11" fillId="3" borderId="2" xfId="0" applyFont="1" applyFill="1" applyBorder="1" applyAlignment="1">
      <alignment vertical="center" wrapText="1"/>
    </xf>
    <xf numFmtId="0" fontId="11" fillId="3" borderId="0" xfId="0" applyFont="1" applyFill="1" applyAlignment="1">
      <alignment vertical="center"/>
    </xf>
    <xf numFmtId="0" fontId="11" fillId="3" borderId="5" xfId="0" applyFont="1" applyFill="1" applyBorder="1" applyAlignment="1">
      <alignment vertical="center"/>
    </xf>
    <xf numFmtId="0" fontId="11" fillId="3" borderId="5" xfId="0" applyFont="1" applyFill="1" applyBorder="1" applyAlignment="1">
      <alignment horizontal="left" vertical="center"/>
    </xf>
    <xf numFmtId="0" fontId="11" fillId="3" borderId="5" xfId="0" applyFont="1" applyFill="1" applyBorder="1" applyAlignment="1">
      <alignment horizontal="center" vertical="center" wrapText="1"/>
    </xf>
    <xf numFmtId="0" fontId="11" fillId="3" borderId="5" xfId="0" applyFont="1" applyFill="1" applyBorder="1" applyAlignment="1">
      <alignment horizontal="right" vertical="center" wrapText="1"/>
    </xf>
    <xf numFmtId="0" fontId="11" fillId="3" borderId="5" xfId="0" applyFont="1" applyFill="1" applyBorder="1" applyAlignment="1">
      <alignment vertical="center" wrapText="1"/>
    </xf>
    <xf numFmtId="0" fontId="11" fillId="0" borderId="2"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182" fontId="13" fillId="4" borderId="0" xfId="1" applyNumberFormat="1" applyFont="1" applyFill="1" applyAlignment="1">
      <alignment horizontal="center" vertical="center"/>
    </xf>
    <xf numFmtId="182" fontId="13" fillId="2" borderId="2" xfId="1" applyNumberFormat="1" applyFont="1" applyFill="1" applyBorder="1" applyAlignment="1">
      <alignment horizontal="center" vertical="center"/>
    </xf>
    <xf numFmtId="182" fontId="11" fillId="2" borderId="2" xfId="1" applyNumberFormat="1" applyFont="1" applyFill="1" applyBorder="1">
      <alignment vertical="center"/>
    </xf>
    <xf numFmtId="182" fontId="11" fillId="2" borderId="2" xfId="1" applyNumberFormat="1" applyFont="1" applyFill="1" applyBorder="1" applyAlignment="1">
      <alignment horizontal="center" vertical="center"/>
    </xf>
    <xf numFmtId="0" fontId="11" fillId="2" borderId="0" xfId="1" applyFont="1" applyFill="1">
      <alignment vertical="center"/>
    </xf>
    <xf numFmtId="0" fontId="11" fillId="2" borderId="2" xfId="1" applyFont="1" applyFill="1" applyBorder="1">
      <alignment vertical="center"/>
    </xf>
    <xf numFmtId="0" fontId="13" fillId="2" borderId="0" xfId="1" applyFont="1" applyFill="1" applyAlignment="1">
      <alignment horizontal="right" vertical="center"/>
    </xf>
    <xf numFmtId="0" fontId="13" fillId="2" borderId="2" xfId="2" applyFont="1" applyFill="1" applyBorder="1" applyAlignment="1">
      <alignment vertical="center"/>
    </xf>
    <xf numFmtId="0" fontId="13" fillId="2" borderId="0" xfId="2" applyFont="1" applyFill="1" applyAlignment="1">
      <alignment vertical="center"/>
    </xf>
    <xf numFmtId="182" fontId="13" fillId="2" borderId="0" xfId="2" applyNumberFormat="1" applyFont="1" applyFill="1" applyAlignment="1">
      <alignment vertical="center"/>
    </xf>
    <xf numFmtId="0" fontId="13" fillId="2" borderId="13" xfId="2" applyFont="1" applyFill="1" applyBorder="1" applyAlignment="1">
      <alignment vertical="center"/>
    </xf>
    <xf numFmtId="182" fontId="13" fillId="2" borderId="13" xfId="2" applyNumberFormat="1" applyFont="1" applyFill="1" applyBorder="1" applyAlignment="1">
      <alignment horizontal="left" vertical="center"/>
    </xf>
    <xf numFmtId="182" fontId="13" fillId="2" borderId="13" xfId="2" applyNumberFormat="1" applyFont="1" applyFill="1" applyBorder="1" applyAlignment="1">
      <alignment vertical="center"/>
    </xf>
    <xf numFmtId="0" fontId="13" fillId="2" borderId="14" xfId="2" applyFont="1" applyFill="1" applyBorder="1" applyAlignment="1">
      <alignment vertical="center"/>
    </xf>
    <xf numFmtId="182" fontId="13" fillId="2" borderId="0" xfId="2" applyNumberFormat="1" applyFont="1" applyFill="1" applyAlignment="1">
      <alignment vertical="center" shrinkToFit="1"/>
    </xf>
    <xf numFmtId="182" fontId="13" fillId="2" borderId="0" xfId="2" applyNumberFormat="1" applyFont="1" applyFill="1" applyAlignment="1">
      <alignment horizontal="left" vertical="center" shrinkToFit="1"/>
    </xf>
    <xf numFmtId="182" fontId="13" fillId="2" borderId="2" xfId="2" applyNumberFormat="1" applyFont="1" applyFill="1" applyBorder="1" applyAlignment="1">
      <alignment vertical="center"/>
    </xf>
    <xf numFmtId="182" fontId="13" fillId="4" borderId="5" xfId="1" applyNumberFormat="1" applyFont="1" applyFill="1" applyBorder="1" applyAlignment="1">
      <alignment horizontal="center" vertical="center"/>
    </xf>
    <xf numFmtId="182" fontId="11" fillId="4" borderId="0" xfId="1" applyNumberFormat="1" applyFont="1" applyFill="1" applyAlignment="1">
      <alignment horizontal="center" vertical="center"/>
    </xf>
    <xf numFmtId="0" fontId="19" fillId="0" borderId="0" xfId="0" applyFont="1" applyAlignment="1">
      <alignment vertical="center"/>
    </xf>
    <xf numFmtId="0" fontId="19" fillId="0" borderId="0" xfId="0" applyFont="1" applyAlignment="1">
      <alignment horizontal="right" vertical="center"/>
    </xf>
    <xf numFmtId="0" fontId="35" fillId="3" borderId="0" xfId="7" applyFont="1" applyFill="1">
      <alignment vertical="center"/>
    </xf>
    <xf numFmtId="0" fontId="35" fillId="3" borderId="19" xfId="7" applyFont="1" applyFill="1" applyBorder="1" applyAlignment="1">
      <alignment horizontal="center" vertical="center"/>
    </xf>
    <xf numFmtId="0" fontId="35" fillId="3" borderId="19" xfId="7" applyFont="1" applyFill="1" applyBorder="1">
      <alignment vertical="center"/>
    </xf>
    <xf numFmtId="0" fontId="35" fillId="0" borderId="0" xfId="7" applyFont="1">
      <alignment vertical="center"/>
    </xf>
    <xf numFmtId="0" fontId="37" fillId="3" borderId="0" xfId="7" applyFont="1" applyFill="1">
      <alignment vertical="center"/>
    </xf>
    <xf numFmtId="0" fontId="36" fillId="3" borderId="0" xfId="7" applyFont="1" applyFill="1">
      <alignment vertical="center"/>
    </xf>
    <xf numFmtId="0" fontId="39" fillId="3" borderId="26" xfId="7" applyFont="1" applyFill="1" applyBorder="1" applyAlignment="1">
      <alignment horizontal="center" vertical="center"/>
    </xf>
    <xf numFmtId="0" fontId="35" fillId="3" borderId="27" xfId="7" applyFont="1" applyFill="1" applyBorder="1">
      <alignment vertical="center"/>
    </xf>
    <xf numFmtId="0" fontId="35" fillId="3" borderId="0" xfId="7" applyFont="1" applyFill="1" applyAlignment="1">
      <alignment horizontal="center" vertical="center"/>
    </xf>
    <xf numFmtId="0" fontId="35" fillId="0" borderId="0" xfId="7" applyFont="1" applyAlignment="1">
      <alignment vertical="center" wrapText="1"/>
    </xf>
    <xf numFmtId="0" fontId="35" fillId="0" borderId="0" xfId="7" applyFont="1" applyAlignment="1">
      <alignment horizontal="left" vertical="center" wrapText="1"/>
    </xf>
    <xf numFmtId="0" fontId="40" fillId="0" borderId="0" xfId="7" applyFont="1">
      <alignment vertical="center"/>
    </xf>
    <xf numFmtId="0" fontId="38" fillId="3" borderId="47" xfId="7" applyFont="1" applyFill="1" applyBorder="1" applyAlignment="1">
      <alignment horizontal="center" vertical="center" wrapText="1"/>
    </xf>
    <xf numFmtId="0" fontId="38" fillId="3" borderId="48" xfId="7" applyFont="1" applyFill="1" applyBorder="1" applyAlignment="1">
      <alignment horizontal="center" vertical="center" wrapText="1"/>
    </xf>
    <xf numFmtId="0" fontId="41" fillId="3" borderId="0" xfId="7" applyFont="1" applyFill="1">
      <alignment vertical="center"/>
    </xf>
    <xf numFmtId="0" fontId="38" fillId="3" borderId="0" xfId="7" applyFont="1" applyFill="1">
      <alignment vertical="center"/>
    </xf>
    <xf numFmtId="0" fontId="38" fillId="3" borderId="46" xfId="7" applyFont="1" applyFill="1" applyBorder="1" applyAlignment="1">
      <alignment horizontal="center" vertical="center" wrapText="1"/>
    </xf>
    <xf numFmtId="0" fontId="48" fillId="0" borderId="0" xfId="7" applyFont="1">
      <alignment vertical="center"/>
    </xf>
    <xf numFmtId="0" fontId="47" fillId="3" borderId="0" xfId="7" applyFont="1" applyFill="1" applyAlignment="1">
      <alignment horizontal="center" vertical="center"/>
    </xf>
    <xf numFmtId="0" fontId="48" fillId="3" borderId="0" xfId="7" applyFont="1" applyFill="1">
      <alignment vertical="center"/>
    </xf>
    <xf numFmtId="0" fontId="49" fillId="3" borderId="0" xfId="7" applyFont="1" applyFill="1">
      <alignment vertical="center"/>
    </xf>
    <xf numFmtId="0" fontId="50" fillId="3" borderId="0" xfId="7" applyFont="1" applyFill="1">
      <alignment vertical="center"/>
    </xf>
    <xf numFmtId="0" fontId="48" fillId="3" borderId="0" xfId="7" applyFont="1" applyFill="1" applyAlignment="1">
      <alignment horizontal="left" vertical="center"/>
    </xf>
    <xf numFmtId="0" fontId="48" fillId="3" borderId="0" xfId="7" applyFont="1" applyFill="1" applyAlignment="1">
      <alignment horizontal="center" vertical="center"/>
    </xf>
    <xf numFmtId="0" fontId="48" fillId="5" borderId="0" xfId="7" applyFont="1" applyFill="1" applyAlignment="1">
      <alignment horizontal="center" vertical="center"/>
    </xf>
    <xf numFmtId="0" fontId="51" fillId="3" borderId="0" xfId="7" applyFont="1" applyFill="1">
      <alignment vertical="center"/>
    </xf>
    <xf numFmtId="0" fontId="5" fillId="0" borderId="0" xfId="11">
      <alignment vertical="center"/>
    </xf>
    <xf numFmtId="0" fontId="11" fillId="3" borderId="0" xfId="9" applyFont="1" applyFill="1" applyAlignment="1">
      <alignment vertical="center"/>
    </xf>
    <xf numFmtId="0" fontId="11" fillId="3" borderId="0" xfId="9" applyFont="1" applyFill="1" applyAlignment="1">
      <alignment horizontal="left" vertical="center" wrapText="1"/>
    </xf>
    <xf numFmtId="186" fontId="11" fillId="3" borderId="0" xfId="9" applyNumberFormat="1" applyFont="1" applyFill="1" applyAlignment="1">
      <alignment vertical="center"/>
    </xf>
    <xf numFmtId="0" fontId="11" fillId="3" borderId="2" xfId="9" applyFont="1" applyFill="1" applyBorder="1" applyAlignment="1">
      <alignment vertical="center"/>
    </xf>
    <xf numFmtId="0" fontId="11" fillId="0" borderId="0" xfId="9" applyFont="1" applyAlignment="1" applyProtection="1">
      <alignment vertical="center"/>
      <protection locked="0"/>
    </xf>
    <xf numFmtId="0" fontId="11" fillId="3" borderId="9" xfId="9" applyFont="1" applyFill="1" applyBorder="1" applyAlignment="1">
      <alignment vertical="center"/>
    </xf>
    <xf numFmtId="0" fontId="11" fillId="3" borderId="4" xfId="9" applyFont="1" applyFill="1" applyBorder="1" applyAlignment="1">
      <alignment vertical="center"/>
    </xf>
    <xf numFmtId="0" fontId="11" fillId="3" borderId="5" xfId="9" applyFont="1" applyFill="1" applyBorder="1" applyAlignment="1">
      <alignment vertical="center"/>
    </xf>
    <xf numFmtId="0" fontId="11" fillId="3" borderId="6" xfId="9" applyFont="1" applyFill="1" applyBorder="1" applyAlignment="1">
      <alignment vertical="center"/>
    </xf>
    <xf numFmtId="0" fontId="11" fillId="2" borderId="2" xfId="11" applyFont="1" applyFill="1" applyBorder="1">
      <alignment vertical="center"/>
    </xf>
    <xf numFmtId="0" fontId="13" fillId="2" borderId="2" xfId="11" applyFont="1" applyFill="1" applyBorder="1">
      <alignment vertical="center"/>
    </xf>
    <xf numFmtId="0" fontId="13" fillId="2" borderId="0" xfId="11" applyFont="1" applyFill="1" applyAlignment="1">
      <alignment vertical="center" shrinkToFit="1"/>
    </xf>
    <xf numFmtId="0" fontId="13" fillId="2" borderId="0" xfId="11" applyFont="1" applyFill="1" applyAlignment="1">
      <alignment horizontal="left" vertical="center" shrinkToFit="1"/>
    </xf>
    <xf numFmtId="0" fontId="13" fillId="3" borderId="0" xfId="11" applyFont="1" applyFill="1">
      <alignment vertical="center"/>
    </xf>
    <xf numFmtId="0" fontId="13" fillId="2" borderId="0" xfId="11" applyFont="1" applyFill="1">
      <alignment vertical="center"/>
    </xf>
    <xf numFmtId="0" fontId="15" fillId="2" borderId="12" xfId="11" applyFont="1" applyFill="1" applyBorder="1">
      <alignment vertical="center"/>
    </xf>
    <xf numFmtId="0" fontId="16" fillId="2" borderId="12" xfId="11" applyFont="1" applyFill="1" applyBorder="1">
      <alignment vertical="center"/>
    </xf>
    <xf numFmtId="0" fontId="13" fillId="2" borderId="12" xfId="11" applyFont="1" applyFill="1" applyBorder="1">
      <alignment vertical="center"/>
    </xf>
    <xf numFmtId="0" fontId="13" fillId="2" borderId="11" xfId="11" applyFont="1" applyFill="1" applyBorder="1">
      <alignment vertical="center"/>
    </xf>
    <xf numFmtId="0" fontId="13" fillId="2" borderId="11" xfId="11" applyFont="1" applyFill="1" applyBorder="1" applyAlignment="1">
      <alignment vertical="center" shrinkToFit="1"/>
    </xf>
    <xf numFmtId="0" fontId="11" fillId="3" borderId="0" xfId="9" applyFont="1" applyFill="1" applyAlignment="1">
      <alignment horizontal="right" vertical="center"/>
    </xf>
    <xf numFmtId="186" fontId="11" fillId="3" borderId="0" xfId="9" applyNumberFormat="1" applyFont="1" applyFill="1" applyAlignment="1">
      <alignment vertical="center" shrinkToFit="1"/>
    </xf>
    <xf numFmtId="186" fontId="11" fillId="3" borderId="11" xfId="9" applyNumberFormat="1" applyFont="1" applyFill="1" applyBorder="1" applyAlignment="1">
      <alignment vertical="center"/>
    </xf>
    <xf numFmtId="186" fontId="11" fillId="3" borderId="0" xfId="9" applyNumberFormat="1" applyFont="1" applyFill="1" applyAlignment="1">
      <alignment horizontal="left" vertical="center"/>
    </xf>
    <xf numFmtId="0" fontId="15" fillId="3" borderId="12" xfId="11" applyFont="1" applyFill="1" applyBorder="1">
      <alignment vertical="center"/>
    </xf>
    <xf numFmtId="0" fontId="11" fillId="3" borderId="12" xfId="9" applyFont="1" applyFill="1" applyBorder="1" applyAlignment="1">
      <alignment vertical="center"/>
    </xf>
    <xf numFmtId="186" fontId="11" fillId="3" borderId="12" xfId="9" applyNumberFormat="1" applyFont="1" applyFill="1" applyBorder="1" applyAlignment="1">
      <alignment vertical="center"/>
    </xf>
    <xf numFmtId="186" fontId="11" fillId="3" borderId="12" xfId="9" applyNumberFormat="1" applyFont="1" applyFill="1" applyBorder="1" applyAlignment="1">
      <alignment vertical="center" wrapText="1"/>
    </xf>
    <xf numFmtId="0" fontId="15" fillId="3" borderId="0" xfId="11" applyFont="1" applyFill="1">
      <alignment vertical="center"/>
    </xf>
    <xf numFmtId="186" fontId="11" fillId="3" borderId="0" xfId="9" applyNumberFormat="1" applyFont="1" applyFill="1" applyAlignment="1">
      <alignment vertical="center" wrapText="1"/>
    </xf>
    <xf numFmtId="186" fontId="11" fillId="3" borderId="2" xfId="9" applyNumberFormat="1" applyFont="1" applyFill="1" applyBorder="1" applyAlignment="1">
      <alignment vertical="center"/>
    </xf>
    <xf numFmtId="0" fontId="11" fillId="3" borderId="0" xfId="9" applyFont="1" applyFill="1" applyAlignment="1">
      <alignment horizontal="left" vertical="center"/>
    </xf>
    <xf numFmtId="186" fontId="11" fillId="3" borderId="2" xfId="9" applyNumberFormat="1" applyFont="1" applyFill="1" applyBorder="1" applyAlignment="1">
      <alignment vertical="center" wrapText="1"/>
    </xf>
    <xf numFmtId="186" fontId="11" fillId="3" borderId="5" xfId="9" applyNumberFormat="1" applyFont="1" applyFill="1" applyBorder="1" applyAlignment="1">
      <alignment vertical="center" wrapText="1"/>
    </xf>
    <xf numFmtId="0" fontId="29" fillId="0" borderId="0" xfId="11" applyFont="1">
      <alignment vertical="center"/>
    </xf>
    <xf numFmtId="49" fontId="13" fillId="2" borderId="0" xfId="11" applyNumberFormat="1" applyFont="1" applyFill="1">
      <alignment vertical="center"/>
    </xf>
    <xf numFmtId="0" fontId="13" fillId="3" borderId="0" xfId="11" applyFont="1" applyFill="1" applyAlignment="1">
      <alignment horizontal="left" vertical="center"/>
    </xf>
    <xf numFmtId="0" fontId="38" fillId="3" borderId="31" xfId="7" applyFont="1" applyFill="1" applyBorder="1" applyAlignment="1">
      <alignment horizontal="center" vertical="center" wrapText="1"/>
    </xf>
    <xf numFmtId="0" fontId="38" fillId="3" borderId="40" xfId="7" applyFont="1" applyFill="1" applyBorder="1" applyAlignment="1">
      <alignment horizontal="center" vertical="center" wrapText="1"/>
    </xf>
    <xf numFmtId="0" fontId="38" fillId="3" borderId="67" xfId="7" applyFont="1" applyFill="1" applyBorder="1" applyAlignment="1">
      <alignment horizontal="center" vertical="center" wrapText="1"/>
    </xf>
    <xf numFmtId="0" fontId="38" fillId="3" borderId="69" xfId="7" applyFont="1" applyFill="1" applyBorder="1" applyAlignment="1">
      <alignment horizontal="center" vertical="center" wrapText="1"/>
    </xf>
    <xf numFmtId="0" fontId="38" fillId="3" borderId="21" xfId="7" applyFont="1" applyFill="1" applyBorder="1" applyAlignment="1">
      <alignment horizontal="center" vertical="center"/>
    </xf>
    <xf numFmtId="0" fontId="38" fillId="0" borderId="30" xfId="7" applyFont="1" applyBorder="1" applyAlignment="1" applyProtection="1">
      <alignment horizontal="center" vertical="center" wrapText="1"/>
      <protection locked="0"/>
    </xf>
    <xf numFmtId="0" fontId="38" fillId="0" borderId="39" xfId="7" applyFont="1" applyBorder="1" applyAlignment="1" applyProtection="1">
      <alignment horizontal="center" vertical="center" wrapText="1"/>
      <protection locked="0"/>
    </xf>
    <xf numFmtId="0" fontId="38" fillId="0" borderId="66" xfId="7" applyFont="1" applyBorder="1" applyAlignment="1" applyProtection="1">
      <alignment horizontal="center" vertical="center" wrapText="1"/>
      <protection locked="0"/>
    </xf>
    <xf numFmtId="0" fontId="38" fillId="0" borderId="68" xfId="7" applyFont="1" applyBorder="1" applyAlignment="1" applyProtection="1">
      <alignment horizontal="center" vertical="center" wrapText="1"/>
      <protection locked="0"/>
    </xf>
    <xf numFmtId="0" fontId="38" fillId="0" borderId="31" xfId="7" applyFont="1" applyBorder="1" applyAlignment="1" applyProtection="1">
      <alignment horizontal="center" vertical="center" wrapText="1"/>
      <protection locked="0"/>
    </xf>
    <xf numFmtId="0" fontId="38" fillId="0" borderId="40" xfId="7" applyFont="1" applyBorder="1" applyAlignment="1" applyProtection="1">
      <alignment horizontal="center" vertical="center" wrapText="1"/>
      <protection locked="0"/>
    </xf>
    <xf numFmtId="0" fontId="48" fillId="0" borderId="0" xfId="7" applyFont="1" applyAlignment="1" applyProtection="1">
      <alignment horizontal="center" vertical="center"/>
      <protection locked="0"/>
    </xf>
    <xf numFmtId="0" fontId="35" fillId="0" borderId="72" xfId="53" applyFont="1" applyBorder="1" applyAlignment="1" applyProtection="1">
      <alignment horizontal="center" vertical="center"/>
      <protection locked="0"/>
    </xf>
    <xf numFmtId="49" fontId="13" fillId="4" borderId="0" xfId="7" applyNumberFormat="1" applyFont="1" applyFill="1" applyAlignment="1" applyProtection="1">
      <alignment horizontal="center" vertical="center"/>
      <protection locked="0"/>
    </xf>
    <xf numFmtId="0" fontId="11" fillId="0" borderId="0" xfId="9" applyFont="1" applyAlignment="1" applyProtection="1">
      <alignment horizontal="center" vertical="center"/>
      <protection locked="0"/>
    </xf>
    <xf numFmtId="0" fontId="11" fillId="0" borderId="9" xfId="9" applyFont="1" applyBorder="1" applyAlignment="1" applyProtection="1">
      <alignment vertical="center"/>
      <protection locked="0"/>
    </xf>
    <xf numFmtId="186" fontId="11" fillId="0" borderId="5" xfId="9" applyNumberFormat="1" applyFont="1" applyBorder="1" applyAlignment="1" applyProtection="1">
      <alignment vertical="center"/>
      <protection locked="0"/>
    </xf>
    <xf numFmtId="49" fontId="11" fillId="3" borderId="0" xfId="0" applyNumberFormat="1" applyFont="1" applyFill="1" applyAlignment="1">
      <alignment horizontal="justify" wrapText="1"/>
    </xf>
    <xf numFmtId="49" fontId="11" fillId="3" borderId="0" xfId="0" applyNumberFormat="1" applyFont="1" applyFill="1" applyAlignment="1">
      <alignment horizontal="justify"/>
    </xf>
    <xf numFmtId="49" fontId="11" fillId="3" borderId="5" xfId="0" applyNumberFormat="1" applyFont="1" applyFill="1" applyBorder="1"/>
    <xf numFmtId="49" fontId="11" fillId="3" borderId="0" xfId="0" applyNumberFormat="1" applyFont="1" applyFill="1"/>
    <xf numFmtId="49" fontId="11" fillId="3" borderId="0" xfId="0" applyNumberFormat="1" applyFont="1" applyFill="1" applyAlignment="1">
      <alignment vertical="center" wrapText="1"/>
    </xf>
    <xf numFmtId="49" fontId="11" fillId="3" borderId="5" xfId="0" applyNumberFormat="1" applyFont="1" applyFill="1" applyBorder="1" applyAlignment="1">
      <alignment vertical="center" wrapText="1"/>
    </xf>
    <xf numFmtId="182" fontId="11" fillId="3" borderId="0" xfId="1" applyNumberFormat="1" applyFont="1" applyFill="1" applyAlignment="1">
      <alignment vertical="center" wrapText="1"/>
    </xf>
    <xf numFmtId="0" fontId="24" fillId="3" borderId="0" xfId="1" applyFill="1">
      <alignment vertical="center"/>
    </xf>
    <xf numFmtId="0" fontId="79" fillId="0" borderId="18" xfId="0" applyFont="1" applyBorder="1" applyAlignment="1" applyProtection="1">
      <alignment horizontal="center" vertical="center"/>
      <protection locked="0"/>
    </xf>
    <xf numFmtId="0" fontId="75" fillId="0" borderId="18" xfId="0"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49" fontId="11" fillId="0" borderId="0" xfId="0" applyNumberFormat="1" applyFont="1" applyAlignment="1" applyProtection="1">
      <alignment horizontal="center" vertical="center"/>
      <protection locked="0"/>
    </xf>
    <xf numFmtId="182" fontId="13" fillId="4" borderId="9" xfId="1" applyNumberFormat="1" applyFont="1" applyFill="1" applyBorder="1" applyAlignment="1">
      <alignment horizontal="center" vertical="center"/>
    </xf>
    <xf numFmtId="182" fontId="11" fillId="0" borderId="0" xfId="1" applyNumberFormat="1" applyFont="1" applyAlignment="1" applyProtection="1">
      <alignment horizontal="center" vertical="center"/>
      <protection locked="0"/>
    </xf>
    <xf numFmtId="188" fontId="13" fillId="2" borderId="0" xfId="0" applyNumberFormat="1" applyFont="1" applyFill="1" applyAlignment="1">
      <alignment vertical="center" shrinkToFit="1"/>
    </xf>
    <xf numFmtId="188" fontId="13" fillId="2" borderId="0" xfId="0" applyNumberFormat="1" applyFont="1" applyFill="1" applyAlignment="1">
      <alignment vertical="center"/>
    </xf>
    <xf numFmtId="188" fontId="14" fillId="2" borderId="0" xfId="0" applyNumberFormat="1" applyFont="1" applyFill="1" applyAlignment="1">
      <alignment horizontal="center" vertical="center"/>
    </xf>
    <xf numFmtId="188" fontId="13" fillId="2" borderId="0" xfId="0" applyNumberFormat="1" applyFont="1" applyFill="1" applyAlignment="1">
      <alignment horizontal="center" vertical="center"/>
    </xf>
    <xf numFmtId="188" fontId="13" fillId="2" borderId="0" xfId="0" applyNumberFormat="1" applyFont="1" applyFill="1" applyAlignment="1">
      <alignment horizontal="left" vertical="center"/>
    </xf>
    <xf numFmtId="188" fontId="13" fillId="3" borderId="0" xfId="1" applyNumberFormat="1" applyFont="1" applyFill="1">
      <alignment vertical="center"/>
    </xf>
    <xf numFmtId="188" fontId="13" fillId="2" borderId="0" xfId="1" applyNumberFormat="1" applyFont="1" applyFill="1">
      <alignment vertical="center"/>
    </xf>
    <xf numFmtId="188" fontId="13" fillId="2" borderId="0" xfId="1" applyNumberFormat="1" applyFont="1" applyFill="1" applyAlignment="1">
      <alignment horizontal="center" vertical="center"/>
    </xf>
    <xf numFmtId="188" fontId="14" fillId="2" borderId="0" xfId="11" applyNumberFormat="1" applyFont="1" applyFill="1">
      <alignment vertical="center"/>
    </xf>
    <xf numFmtId="188" fontId="13" fillId="3" borderId="0" xfId="11" applyNumberFormat="1" applyFont="1" applyFill="1">
      <alignment vertical="center"/>
    </xf>
    <xf numFmtId="188" fontId="11" fillId="3" borderId="0" xfId="9" applyNumberFormat="1" applyFont="1" applyFill="1" applyAlignment="1">
      <alignment vertical="center"/>
    </xf>
    <xf numFmtId="188" fontId="11" fillId="3" borderId="0" xfId="9" applyNumberFormat="1" applyFont="1" applyFill="1" applyAlignment="1">
      <alignment horizontal="center" vertical="center"/>
    </xf>
    <xf numFmtId="49" fontId="11" fillId="2" borderId="5" xfId="0" applyNumberFormat="1" applyFont="1" applyFill="1" applyBorder="1" applyAlignment="1">
      <alignment vertical="center"/>
    </xf>
    <xf numFmtId="49" fontId="11" fillId="2" borderId="2" xfId="0" applyNumberFormat="1" applyFont="1" applyFill="1" applyBorder="1" applyAlignment="1">
      <alignment horizontal="center" vertical="center"/>
    </xf>
    <xf numFmtId="0" fontId="11" fillId="3" borderId="0" xfId="9" applyFont="1" applyFill="1" applyAlignment="1">
      <alignment horizontal="center" vertical="center"/>
    </xf>
    <xf numFmtId="188" fontId="13" fillId="2" borderId="0" xfId="11" applyNumberFormat="1" applyFont="1" applyFill="1">
      <alignment vertical="center"/>
    </xf>
    <xf numFmtId="188" fontId="13" fillId="2" borderId="11" xfId="11" applyNumberFormat="1" applyFont="1" applyFill="1" applyBorder="1">
      <alignment vertical="center"/>
    </xf>
    <xf numFmtId="0" fontId="11" fillId="3" borderId="2" xfId="9" applyFont="1" applyFill="1" applyBorder="1" applyAlignment="1">
      <alignment horizontal="left" vertical="center"/>
    </xf>
    <xf numFmtId="0" fontId="11" fillId="3" borderId="11" xfId="9" applyFont="1" applyFill="1" applyBorder="1" applyAlignment="1">
      <alignment horizontal="left" vertical="center"/>
    </xf>
    <xf numFmtId="0" fontId="18" fillId="2" borderId="0" xfId="0" applyFont="1" applyFill="1" applyAlignment="1">
      <alignment horizontal="center" vertical="center"/>
    </xf>
    <xf numFmtId="178" fontId="13" fillId="3" borderId="0" xfId="0" applyNumberFormat="1" applyFont="1" applyFill="1" applyAlignment="1">
      <alignment horizontal="center" vertical="center"/>
    </xf>
    <xf numFmtId="180" fontId="13" fillId="3" borderId="0" xfId="0" applyNumberFormat="1" applyFont="1" applyFill="1" applyAlignment="1">
      <alignment horizontal="center" vertical="center"/>
    </xf>
    <xf numFmtId="49" fontId="13" fillId="2" borderId="2" xfId="0" applyNumberFormat="1" applyFont="1" applyFill="1" applyBorder="1" applyAlignment="1">
      <alignment horizontal="center" vertical="center"/>
    </xf>
    <xf numFmtId="49" fontId="13" fillId="2" borderId="5" xfId="0" applyNumberFormat="1" applyFont="1" applyFill="1" applyBorder="1" applyAlignment="1">
      <alignment horizontal="left" vertical="center"/>
    </xf>
    <xf numFmtId="49" fontId="16" fillId="2" borderId="0" xfId="0" applyNumberFormat="1" applyFont="1" applyFill="1" applyAlignment="1">
      <alignment vertical="center"/>
    </xf>
    <xf numFmtId="49" fontId="17" fillId="2" borderId="0" xfId="0" applyNumberFormat="1" applyFont="1" applyFill="1" applyAlignment="1">
      <alignment vertical="center"/>
    </xf>
    <xf numFmtId="178" fontId="13" fillId="2" borderId="0" xfId="0" applyNumberFormat="1" applyFont="1" applyFill="1" applyAlignment="1">
      <alignment vertical="center"/>
    </xf>
    <xf numFmtId="49" fontId="11" fillId="3" borderId="9" xfId="0" applyNumberFormat="1" applyFont="1" applyFill="1" applyBorder="1" applyAlignment="1">
      <alignment vertical="center"/>
    </xf>
    <xf numFmtId="49" fontId="11" fillId="3" borderId="5" xfId="0" applyNumberFormat="1" applyFont="1" applyFill="1" applyBorder="1" applyAlignment="1">
      <alignment vertical="center"/>
    </xf>
    <xf numFmtId="0" fontId="11" fillId="3" borderId="0" xfId="10" applyFont="1" applyFill="1">
      <alignment vertical="center"/>
    </xf>
    <xf numFmtId="0" fontId="13" fillId="3" borderId="0" xfId="9" applyFont="1" applyFill="1" applyAlignment="1">
      <alignment vertical="center"/>
    </xf>
    <xf numFmtId="0" fontId="11" fillId="3" borderId="2" xfId="10" applyFont="1" applyFill="1" applyBorder="1">
      <alignment vertical="center"/>
    </xf>
    <xf numFmtId="0" fontId="11" fillId="3" borderId="0" xfId="9" applyFont="1" applyFill="1" applyAlignment="1">
      <alignment horizontal="centerContinuous" vertical="center"/>
    </xf>
    <xf numFmtId="0" fontId="5" fillId="3" borderId="0" xfId="11" applyFill="1">
      <alignment vertical="center"/>
    </xf>
    <xf numFmtId="0" fontId="11" fillId="3" borderId="1" xfId="9" applyFont="1" applyFill="1" applyBorder="1" applyAlignment="1">
      <alignment vertical="center"/>
    </xf>
    <xf numFmtId="0" fontId="11" fillId="3" borderId="3" xfId="10" applyFont="1" applyFill="1" applyBorder="1">
      <alignment vertical="center"/>
    </xf>
    <xf numFmtId="0" fontId="11" fillId="3" borderId="4" xfId="10" applyFont="1" applyFill="1" applyBorder="1">
      <alignment vertical="center"/>
    </xf>
    <xf numFmtId="0" fontId="11" fillId="3" borderId="5" xfId="10" applyFont="1" applyFill="1" applyBorder="1">
      <alignment vertical="center"/>
    </xf>
    <xf numFmtId="0" fontId="11" fillId="3" borderId="6" xfId="10" applyFont="1" applyFill="1" applyBorder="1">
      <alignment vertical="center"/>
    </xf>
    <xf numFmtId="0" fontId="11" fillId="3" borderId="3" xfId="9" applyFont="1" applyFill="1" applyBorder="1" applyAlignment="1">
      <alignment vertical="center"/>
    </xf>
    <xf numFmtId="0" fontId="11" fillId="3" borderId="51" xfId="9" applyFont="1" applyFill="1" applyBorder="1" applyAlignment="1">
      <alignment horizontal="center" vertical="center"/>
    </xf>
    <xf numFmtId="0" fontId="11" fillId="3" borderId="49" xfId="9" applyFont="1" applyFill="1" applyBorder="1" applyAlignment="1">
      <alignment vertical="center"/>
    </xf>
    <xf numFmtId="0" fontId="11" fillId="3" borderId="51" xfId="9" applyFont="1" applyFill="1" applyBorder="1" applyAlignment="1">
      <alignment vertical="center"/>
    </xf>
    <xf numFmtId="188" fontId="13" fillId="3" borderId="0" xfId="11" applyNumberFormat="1" applyFont="1" applyFill="1" applyAlignment="1">
      <alignment vertical="center" shrinkToFit="1"/>
    </xf>
    <xf numFmtId="188" fontId="13" fillId="3" borderId="11" xfId="11" applyNumberFormat="1" applyFont="1" applyFill="1" applyBorder="1">
      <alignment vertical="center"/>
    </xf>
    <xf numFmtId="188" fontId="13" fillId="3" borderId="11" xfId="11" applyNumberFormat="1" applyFont="1" applyFill="1" applyBorder="1" applyAlignment="1">
      <alignment vertical="center" shrinkToFit="1"/>
    </xf>
    <xf numFmtId="49" fontId="11" fillId="4" borderId="0" xfId="9" applyNumberFormat="1" applyFont="1" applyFill="1" applyAlignment="1">
      <alignment horizontal="center" vertical="center"/>
    </xf>
    <xf numFmtId="0" fontId="11" fillId="4" borderId="0" xfId="9" applyFont="1" applyFill="1" applyAlignment="1">
      <alignment horizontal="center" vertical="center"/>
    </xf>
    <xf numFmtId="0" fontId="11" fillId="3" borderId="9" xfId="9" applyFont="1" applyFill="1" applyBorder="1" applyAlignment="1">
      <alignment horizontal="left" vertical="center"/>
    </xf>
    <xf numFmtId="186" fontId="11" fillId="3" borderId="9" xfId="9" applyNumberFormat="1" applyFont="1" applyFill="1" applyBorder="1" applyAlignment="1">
      <alignment horizontal="left" vertical="center"/>
    </xf>
    <xf numFmtId="186" fontId="11" fillId="3" borderId="9" xfId="9" applyNumberFormat="1" applyFont="1" applyFill="1" applyBorder="1" applyAlignment="1">
      <alignment vertical="center"/>
    </xf>
    <xf numFmtId="186" fontId="11" fillId="3" borderId="5" xfId="9" applyNumberFormat="1" applyFont="1" applyFill="1" applyBorder="1" applyAlignment="1">
      <alignment vertical="center"/>
    </xf>
    <xf numFmtId="0" fontId="11" fillId="3" borderId="9" xfId="9" applyFont="1" applyFill="1" applyBorder="1" applyAlignment="1">
      <alignment horizontal="center" vertical="center"/>
    </xf>
    <xf numFmtId="0" fontId="11" fillId="3" borderId="8" xfId="10" applyFont="1" applyFill="1" applyBorder="1">
      <alignment vertical="center"/>
    </xf>
    <xf numFmtId="0" fontId="11" fillId="3" borderId="9" xfId="10" applyFont="1" applyFill="1" applyBorder="1">
      <alignment vertical="center"/>
    </xf>
    <xf numFmtId="0" fontId="11" fillId="3" borderId="10" xfId="10" applyFont="1" applyFill="1" applyBorder="1">
      <alignment vertical="center"/>
    </xf>
    <xf numFmtId="188" fontId="11" fillId="0" borderId="9" xfId="9" applyNumberFormat="1" applyFont="1" applyBorder="1" applyAlignment="1" applyProtection="1">
      <alignment vertical="center"/>
      <protection locked="0"/>
    </xf>
    <xf numFmtId="0" fontId="39" fillId="3" borderId="7" xfId="7" applyFont="1" applyFill="1" applyBorder="1" applyAlignment="1">
      <alignment horizontal="center" vertical="center"/>
    </xf>
    <xf numFmtId="182" fontId="13" fillId="2" borderId="0" xfId="0" applyNumberFormat="1" applyFont="1" applyFill="1" applyAlignment="1">
      <alignment horizontal="center" vertical="center"/>
    </xf>
    <xf numFmtId="0" fontId="11" fillId="2" borderId="0" xfId="0" applyFont="1" applyFill="1" applyAlignment="1">
      <alignment horizontal="right" vertical="center"/>
    </xf>
    <xf numFmtId="0" fontId="34" fillId="0" borderId="0" xfId="0" applyFont="1"/>
    <xf numFmtId="0" fontId="74" fillId="0" borderId="0" xfId="0" applyFont="1"/>
    <xf numFmtId="0" fontId="11" fillId="2" borderId="0" xfId="0" applyFont="1" applyFill="1" applyAlignment="1">
      <alignment horizontal="justify" vertical="center"/>
    </xf>
    <xf numFmtId="0" fontId="11" fillId="2" borderId="0" xfId="0" applyFont="1" applyFill="1" applyAlignment="1">
      <alignment horizontal="left" vertical="center"/>
    </xf>
    <xf numFmtId="0" fontId="11" fillId="2" borderId="0" xfId="0" applyFont="1" applyFill="1" applyAlignment="1">
      <alignment horizontal="left"/>
    </xf>
    <xf numFmtId="0" fontId="11" fillId="2" borderId="0" xfId="0" applyFont="1" applyFill="1" applyAlignment="1">
      <alignment vertical="top" wrapText="1"/>
    </xf>
    <xf numFmtId="0" fontId="11" fillId="2" borderId="0" xfId="0" applyFont="1" applyFill="1" applyAlignment="1">
      <alignment vertical="center" wrapText="1"/>
    </xf>
    <xf numFmtId="0" fontId="11" fillId="0" borderId="0" xfId="0" applyFont="1" applyAlignment="1">
      <alignment horizontal="justify"/>
    </xf>
    <xf numFmtId="182" fontId="13" fillId="3" borderId="0" xfId="2" applyNumberFormat="1" applyFont="1" applyFill="1" applyAlignment="1">
      <alignment vertical="center" wrapText="1"/>
    </xf>
    <xf numFmtId="182" fontId="24" fillId="3" borderId="0" xfId="1" applyNumberFormat="1" applyFill="1">
      <alignment vertical="center"/>
    </xf>
    <xf numFmtId="182" fontId="24" fillId="3" borderId="5" xfId="1" applyNumberFormat="1" applyFill="1" applyBorder="1">
      <alignment vertical="center"/>
    </xf>
    <xf numFmtId="0" fontId="73" fillId="29" borderId="0" xfId="0" applyFont="1" applyFill="1" applyAlignment="1">
      <alignment vertical="center"/>
    </xf>
    <xf numFmtId="0" fontId="11" fillId="0" borderId="0" xfId="0" applyFont="1" applyAlignment="1">
      <alignment vertical="center" wrapText="1"/>
    </xf>
    <xf numFmtId="49" fontId="17" fillId="2" borderId="0" xfId="0" applyNumberFormat="1" applyFont="1" applyFill="1" applyAlignment="1">
      <alignment horizontal="left" vertical="center"/>
    </xf>
    <xf numFmtId="0" fontId="31" fillId="0" borderId="0" xfId="5">
      <alignment vertical="center"/>
    </xf>
    <xf numFmtId="0" fontId="29" fillId="0" borderId="0" xfId="5" applyFont="1">
      <alignment vertical="center"/>
    </xf>
    <xf numFmtId="0" fontId="29" fillId="0" borderId="0" xfId="5" applyFont="1" applyAlignment="1" applyProtection="1">
      <alignment horizontal="left" vertical="center"/>
      <protection locked="0"/>
    </xf>
    <xf numFmtId="0" fontId="31" fillId="0" borderId="0" xfId="5" applyProtection="1">
      <alignment vertical="center"/>
      <protection locked="0"/>
    </xf>
    <xf numFmtId="0" fontId="31" fillId="34" borderId="0" xfId="5" applyFill="1" applyProtection="1">
      <alignment vertical="center"/>
      <protection locked="0"/>
    </xf>
    <xf numFmtId="0" fontId="31" fillId="33" borderId="0" xfId="5" applyFill="1" applyProtection="1">
      <alignment vertical="center"/>
      <protection locked="0"/>
    </xf>
    <xf numFmtId="0" fontId="87" fillId="0" borderId="0" xfId="5" applyFont="1">
      <alignment vertical="center"/>
    </xf>
    <xf numFmtId="0" fontId="90" fillId="0" borderId="0" xfId="56"/>
    <xf numFmtId="0" fontId="90" fillId="35" borderId="0" xfId="56" applyFill="1" applyAlignment="1">
      <alignment vertical="center"/>
    </xf>
    <xf numFmtId="0" fontId="90" fillId="0" borderId="0" xfId="56" applyAlignment="1">
      <alignment vertical="center"/>
    </xf>
    <xf numFmtId="0" fontId="90" fillId="35" borderId="0" xfId="56" applyFill="1"/>
    <xf numFmtId="0" fontId="31" fillId="3" borderId="0" xfId="5" applyFill="1">
      <alignment vertical="center"/>
    </xf>
    <xf numFmtId="0" fontId="84" fillId="3" borderId="0" xfId="5" applyFont="1" applyFill="1" applyAlignment="1">
      <alignment horizontal="center" vertical="center"/>
    </xf>
    <xf numFmtId="0" fontId="29" fillId="3" borderId="2" xfId="5" applyFont="1" applyFill="1" applyBorder="1">
      <alignment vertical="center"/>
    </xf>
    <xf numFmtId="0" fontId="29" fillId="3" borderId="3" xfId="5" applyFont="1" applyFill="1" applyBorder="1">
      <alignment vertical="center"/>
    </xf>
    <xf numFmtId="0" fontId="29" fillId="3" borderId="51" xfId="5" applyFont="1" applyFill="1" applyBorder="1">
      <alignment vertical="center"/>
    </xf>
    <xf numFmtId="0" fontId="29" fillId="3" borderId="0" xfId="5" applyFont="1" applyFill="1">
      <alignment vertical="center"/>
    </xf>
    <xf numFmtId="0" fontId="29" fillId="3" borderId="49" xfId="5" applyFont="1" applyFill="1" applyBorder="1">
      <alignment vertical="center"/>
    </xf>
    <xf numFmtId="0" fontId="29" fillId="3" borderId="9" xfId="5" applyFont="1" applyFill="1" applyBorder="1">
      <alignment vertical="center"/>
    </xf>
    <xf numFmtId="0" fontId="29" fillId="3" borderId="10" xfId="5" applyFont="1" applyFill="1" applyBorder="1">
      <alignment vertical="center"/>
    </xf>
    <xf numFmtId="0" fontId="29" fillId="3" borderId="4" xfId="5" applyFont="1" applyFill="1" applyBorder="1">
      <alignment vertical="center"/>
    </xf>
    <xf numFmtId="0" fontId="29" fillId="3" borderId="5" xfId="5" applyFont="1" applyFill="1" applyBorder="1">
      <alignment vertical="center"/>
    </xf>
    <xf numFmtId="0" fontId="29" fillId="3" borderId="6" xfId="5" applyFont="1" applyFill="1" applyBorder="1">
      <alignment vertical="center"/>
    </xf>
    <xf numFmtId="0" fontId="29" fillId="3" borderId="0" xfId="5" applyFont="1" applyFill="1" applyAlignment="1">
      <alignment horizontal="center" vertical="center"/>
    </xf>
    <xf numFmtId="0" fontId="29" fillId="3" borderId="5" xfId="5" applyFont="1" applyFill="1" applyBorder="1" applyAlignment="1">
      <alignment horizontal="center" vertical="center"/>
    </xf>
    <xf numFmtId="0" fontId="29" fillId="3" borderId="1" xfId="5" applyFont="1" applyFill="1" applyBorder="1" applyAlignment="1">
      <alignment horizontal="center" vertical="center"/>
    </xf>
    <xf numFmtId="0" fontId="29" fillId="3" borderId="2" xfId="5" applyFont="1" applyFill="1" applyBorder="1" applyAlignment="1">
      <alignment horizontal="center" vertical="center"/>
    </xf>
    <xf numFmtId="0" fontId="29" fillId="3" borderId="3" xfId="5" applyFont="1" applyFill="1" applyBorder="1" applyAlignment="1">
      <alignment horizontal="center" vertical="center"/>
    </xf>
    <xf numFmtId="0" fontId="29" fillId="3" borderId="8" xfId="5" applyFont="1" applyFill="1" applyBorder="1">
      <alignment vertical="center"/>
    </xf>
    <xf numFmtId="0" fontId="29" fillId="3" borderId="8" xfId="5" applyFont="1" applyFill="1" applyBorder="1" applyAlignment="1">
      <alignment vertical="center" shrinkToFit="1"/>
    </xf>
    <xf numFmtId="0" fontId="29" fillId="3" borderId="1" xfId="5" applyFont="1" applyFill="1" applyBorder="1">
      <alignment vertical="center"/>
    </xf>
    <xf numFmtId="0" fontId="31" fillId="3" borderId="2" xfId="5" applyFill="1" applyBorder="1">
      <alignment vertical="center"/>
    </xf>
    <xf numFmtId="0" fontId="31" fillId="3" borderId="5" xfId="5" applyFill="1" applyBorder="1">
      <alignment vertical="center"/>
    </xf>
    <xf numFmtId="0" fontId="29" fillId="3" borderId="5" xfId="5" applyFont="1" applyFill="1" applyBorder="1" applyAlignment="1">
      <alignment vertical="center" shrinkToFit="1"/>
    </xf>
    <xf numFmtId="0" fontId="31" fillId="3" borderId="1" xfId="5" applyFill="1" applyBorder="1">
      <alignment vertical="center"/>
    </xf>
    <xf numFmtId="0" fontId="29" fillId="3" borderId="2" xfId="5" applyFont="1" applyFill="1" applyBorder="1" applyAlignment="1">
      <alignment horizontal="left" vertical="center"/>
    </xf>
    <xf numFmtId="0" fontId="31" fillId="3" borderId="51" xfId="5" applyFill="1" applyBorder="1">
      <alignment vertical="center"/>
    </xf>
    <xf numFmtId="0" fontId="29" fillId="3" borderId="0" xfId="5" applyFont="1" applyFill="1" applyAlignment="1">
      <alignment horizontal="left" vertical="center"/>
    </xf>
    <xf numFmtId="0" fontId="31" fillId="3" borderId="4" xfId="5" applyFill="1" applyBorder="1">
      <alignment vertical="center"/>
    </xf>
    <xf numFmtId="0" fontId="29" fillId="3" borderId="5" xfId="5" applyFont="1" applyFill="1" applyBorder="1" applyAlignment="1">
      <alignment horizontal="left" vertical="center"/>
    </xf>
    <xf numFmtId="0" fontId="31" fillId="3" borderId="49" xfId="5" applyFill="1" applyBorder="1">
      <alignment vertical="center"/>
    </xf>
    <xf numFmtId="0" fontId="29" fillId="3" borderId="9" xfId="5" applyFont="1" applyFill="1" applyBorder="1" applyAlignment="1">
      <alignment horizontal="left" vertical="center"/>
    </xf>
    <xf numFmtId="0" fontId="29" fillId="3" borderId="0" xfId="5" applyFont="1" applyFill="1" applyAlignment="1">
      <alignment horizontal="left" vertical="center" wrapText="1"/>
    </xf>
    <xf numFmtId="0" fontId="29" fillId="3" borderId="49" xfId="5" applyFont="1" applyFill="1" applyBorder="1" applyAlignment="1">
      <alignment horizontal="left" vertical="center" wrapText="1"/>
    </xf>
    <xf numFmtId="0" fontId="29" fillId="3" borderId="0" xfId="5" applyFont="1" applyFill="1" applyAlignment="1">
      <alignment horizontal="right" vertical="center" wrapText="1"/>
    </xf>
    <xf numFmtId="0" fontId="29" fillId="3" borderId="49" xfId="5" applyFont="1" applyFill="1" applyBorder="1" applyAlignment="1">
      <alignment horizontal="left" vertical="center"/>
    </xf>
    <xf numFmtId="0" fontId="29" fillId="3" borderId="0" xfId="5" applyFont="1" applyFill="1" applyAlignment="1">
      <alignment horizontal="left" vertical="center" shrinkToFit="1"/>
    </xf>
    <xf numFmtId="0" fontId="29" fillId="3" borderId="49" xfId="5" applyFont="1" applyFill="1" applyBorder="1" applyAlignment="1">
      <alignment horizontal="left" vertical="center" shrinkToFit="1"/>
    </xf>
    <xf numFmtId="0" fontId="29" fillId="3" borderId="78" xfId="5" applyFont="1" applyFill="1" applyBorder="1">
      <alignment vertical="center"/>
    </xf>
    <xf numFmtId="0" fontId="29" fillId="3" borderId="79" xfId="5" applyFont="1" applyFill="1" applyBorder="1">
      <alignment vertical="center"/>
    </xf>
    <xf numFmtId="0" fontId="29" fillId="3" borderId="80" xfId="5" applyFont="1" applyFill="1" applyBorder="1">
      <alignment vertical="center"/>
    </xf>
    <xf numFmtId="0" fontId="29" fillId="3" borderId="81" xfId="5" applyFont="1" applyFill="1" applyBorder="1">
      <alignment vertical="center"/>
    </xf>
    <xf numFmtId="0" fontId="29" fillId="3" borderId="82" xfId="5" applyFont="1" applyFill="1" applyBorder="1">
      <alignment vertical="center"/>
    </xf>
    <xf numFmtId="0" fontId="29" fillId="3" borderId="83" xfId="5" applyFont="1" applyFill="1" applyBorder="1">
      <alignment vertical="center"/>
    </xf>
    <xf numFmtId="0" fontId="29" fillId="3" borderId="7" xfId="5" applyFont="1" applyFill="1" applyBorder="1" applyAlignment="1">
      <alignment horizontal="left" vertical="center" wrapText="1"/>
    </xf>
    <xf numFmtId="0" fontId="29" fillId="3" borderId="8" xfId="5" applyFont="1" applyFill="1" applyBorder="1" applyAlignment="1">
      <alignment horizontal="left" vertical="center" wrapText="1"/>
    </xf>
    <xf numFmtId="181" fontId="29" fillId="3" borderId="0" xfId="5" applyNumberFormat="1" applyFont="1" applyFill="1" applyAlignment="1" applyProtection="1">
      <alignment horizontal="center" vertical="center" shrinkToFit="1"/>
      <protection locked="0"/>
    </xf>
    <xf numFmtId="0" fontId="29" fillId="3" borderId="84" xfId="5" applyFont="1" applyFill="1" applyBorder="1">
      <alignment vertical="center"/>
    </xf>
    <xf numFmtId="0" fontId="29" fillId="3" borderId="85" xfId="5" applyFont="1" applyFill="1" applyBorder="1">
      <alignment vertical="center"/>
    </xf>
    <xf numFmtId="0" fontId="29" fillId="3" borderId="17" xfId="5" applyFont="1" applyFill="1" applyBorder="1">
      <alignment vertical="center"/>
    </xf>
    <xf numFmtId="0" fontId="29" fillId="3" borderId="15" xfId="5" applyFont="1" applyFill="1" applyBorder="1">
      <alignment vertical="center"/>
    </xf>
    <xf numFmtId="184" fontId="29" fillId="3" borderId="0" xfId="5" applyNumberFormat="1" applyFont="1" applyFill="1" applyProtection="1">
      <alignment vertical="center"/>
      <protection locked="0"/>
    </xf>
    <xf numFmtId="0" fontId="48" fillId="3" borderId="2" xfId="5" applyFont="1" applyFill="1" applyBorder="1">
      <alignment vertical="center"/>
    </xf>
    <xf numFmtId="0" fontId="31" fillId="3" borderId="9" xfId="5" applyFill="1" applyBorder="1">
      <alignment vertical="center"/>
    </xf>
    <xf numFmtId="0" fontId="29" fillId="3" borderId="16" xfId="5" applyFont="1" applyFill="1" applyBorder="1">
      <alignment vertical="center"/>
    </xf>
    <xf numFmtId="0" fontId="29" fillId="3" borderId="5" xfId="5" applyFont="1" applyFill="1" applyBorder="1" applyAlignment="1">
      <alignment horizontal="left" vertical="center" wrapText="1"/>
    </xf>
    <xf numFmtId="0" fontId="29" fillId="3" borderId="9" xfId="5" applyFont="1" applyFill="1" applyBorder="1" applyAlignment="1">
      <alignment horizontal="left" vertical="center" wrapText="1"/>
    </xf>
    <xf numFmtId="0" fontId="29" fillId="3" borderId="10" xfId="5" applyFont="1" applyFill="1" applyBorder="1" applyAlignment="1">
      <alignment horizontal="left" vertical="center"/>
    </xf>
    <xf numFmtId="0" fontId="31" fillId="3" borderId="10" xfId="5" applyFill="1" applyBorder="1">
      <alignment vertical="center"/>
    </xf>
    <xf numFmtId="0" fontId="29" fillId="3" borderId="51" xfId="5" applyFont="1" applyFill="1" applyBorder="1" applyAlignment="1">
      <alignment vertical="center" shrinkToFit="1"/>
    </xf>
    <xf numFmtId="0" fontId="29" fillId="3" borderId="4" xfId="5" applyFont="1" applyFill="1" applyBorder="1" applyAlignment="1">
      <alignment horizontal="left" vertical="center"/>
    </xf>
    <xf numFmtId="0" fontId="31" fillId="3" borderId="0" xfId="5" applyFill="1" applyProtection="1">
      <alignment vertical="center"/>
      <protection locked="0"/>
    </xf>
    <xf numFmtId="49" fontId="29" fillId="3" borderId="9" xfId="5" applyNumberFormat="1" applyFont="1" applyFill="1" applyBorder="1">
      <alignment vertical="center"/>
    </xf>
    <xf numFmtId="0" fontId="29" fillId="3" borderId="9" xfId="5" applyFont="1" applyFill="1" applyBorder="1" applyAlignment="1">
      <alignment vertical="center" wrapText="1"/>
    </xf>
    <xf numFmtId="0" fontId="31" fillId="3" borderId="6" xfId="5" applyFill="1" applyBorder="1">
      <alignment vertical="center"/>
    </xf>
    <xf numFmtId="184" fontId="29" fillId="3" borderId="79" xfId="5" applyNumberFormat="1" applyFont="1" applyFill="1" applyBorder="1" applyProtection="1">
      <alignment vertical="center"/>
      <protection locked="0"/>
    </xf>
    <xf numFmtId="0" fontId="31" fillId="3" borderId="87" xfId="5" applyFill="1" applyBorder="1">
      <alignment vertical="center"/>
    </xf>
    <xf numFmtId="0" fontId="29" fillId="3" borderId="86" xfId="5" applyFont="1" applyFill="1" applyBorder="1">
      <alignment vertical="center"/>
    </xf>
    <xf numFmtId="0" fontId="29" fillId="3" borderId="9" xfId="5" applyFont="1" applyFill="1" applyBorder="1" applyAlignment="1">
      <alignment horizontal="center" vertical="center"/>
    </xf>
    <xf numFmtId="0" fontId="29" fillId="3" borderId="10" xfId="5" applyFont="1" applyFill="1" applyBorder="1" applyAlignment="1">
      <alignment horizontal="center" vertical="center"/>
    </xf>
    <xf numFmtId="0" fontId="29" fillId="3" borderId="5" xfId="5" applyFont="1" applyFill="1" applyBorder="1" applyAlignment="1">
      <alignment horizontal="center" vertical="center" wrapText="1"/>
    </xf>
    <xf numFmtId="0" fontId="29" fillId="3" borderId="0" xfId="5" applyFont="1" applyFill="1" applyAlignment="1">
      <alignment horizontal="center" vertical="center" wrapText="1"/>
    </xf>
    <xf numFmtId="0" fontId="29" fillId="3" borderId="0" xfId="5" applyFont="1" applyFill="1" applyAlignment="1">
      <alignment vertical="center" shrinkToFit="1"/>
    </xf>
    <xf numFmtId="0" fontId="29" fillId="3" borderId="0" xfId="5" applyFont="1" applyFill="1" applyProtection="1">
      <alignment vertical="center"/>
      <protection locked="0"/>
    </xf>
    <xf numFmtId="0" fontId="29" fillId="3" borderId="0" xfId="5" applyFont="1" applyFill="1" applyAlignment="1" applyProtection="1">
      <alignment horizontal="center" vertical="center"/>
      <protection locked="0"/>
    </xf>
    <xf numFmtId="185" fontId="29" fillId="3" borderId="0" xfId="5" applyNumberFormat="1" applyFont="1" applyFill="1" applyAlignment="1">
      <alignment horizontal="center" vertical="center" shrinkToFit="1"/>
    </xf>
    <xf numFmtId="185" fontId="29" fillId="3" borderId="5" xfId="5" applyNumberFormat="1" applyFont="1" applyFill="1" applyBorder="1" applyAlignment="1">
      <alignment horizontal="center" vertical="center" shrinkToFit="1"/>
    </xf>
    <xf numFmtId="185" fontId="29" fillId="3" borderId="5" xfId="5" applyNumberFormat="1" applyFont="1" applyFill="1" applyBorder="1" applyAlignment="1">
      <alignment horizontal="center" vertical="center"/>
    </xf>
    <xf numFmtId="185" fontId="29" fillId="3" borderId="2" xfId="5" applyNumberFormat="1" applyFont="1" applyFill="1" applyBorder="1" applyAlignment="1">
      <alignment vertical="center" shrinkToFit="1"/>
    </xf>
    <xf numFmtId="181" fontId="29" fillId="3" borderId="0" xfId="5" applyNumberFormat="1" applyFont="1" applyFill="1" applyAlignment="1">
      <alignment vertical="center" shrinkToFit="1"/>
    </xf>
    <xf numFmtId="185" fontId="29" fillId="3" borderId="9" xfId="5" applyNumberFormat="1" applyFont="1" applyFill="1" applyBorder="1" applyAlignment="1">
      <alignment vertical="center" shrinkToFit="1"/>
    </xf>
    <xf numFmtId="180" fontId="29" fillId="3" borderId="5" xfId="5" applyNumberFormat="1" applyFont="1" applyFill="1" applyBorder="1" applyAlignment="1">
      <alignment horizontal="center" vertical="center" shrinkToFit="1"/>
    </xf>
    <xf numFmtId="0" fontId="80" fillId="3" borderId="18" xfId="4" applyFont="1" applyFill="1" applyBorder="1" applyAlignment="1" applyProtection="1">
      <alignment horizontal="center" vertical="center"/>
      <protection locked="0"/>
    </xf>
    <xf numFmtId="0" fontId="29" fillId="3" borderId="2" xfId="5" applyFont="1" applyFill="1" applyBorder="1" applyAlignment="1">
      <alignment horizontal="center" vertical="center" shrinkToFit="1"/>
    </xf>
    <xf numFmtId="184" fontId="29" fillId="3" borderId="0" xfId="5" applyNumberFormat="1" applyFont="1" applyFill="1">
      <alignment vertical="center"/>
    </xf>
    <xf numFmtId="185" fontId="29" fillId="3" borderId="0" xfId="5" applyNumberFormat="1" applyFont="1" applyFill="1" applyAlignment="1">
      <alignment vertical="center" shrinkToFit="1"/>
    </xf>
    <xf numFmtId="0" fontId="29" fillId="3" borderId="9" xfId="5" applyFont="1" applyFill="1" applyBorder="1" applyAlignment="1">
      <alignment vertical="center" shrinkToFit="1"/>
    </xf>
    <xf numFmtId="0" fontId="29" fillId="3" borderId="0" xfId="5" applyFont="1" applyFill="1" applyAlignment="1" applyProtection="1">
      <alignment horizontal="left" vertical="center" wrapText="1"/>
      <protection locked="0"/>
    </xf>
    <xf numFmtId="0" fontId="29" fillId="3" borderId="0" xfId="5" applyFont="1" applyFill="1" applyAlignment="1" applyProtection="1">
      <alignment horizontal="left" vertical="center"/>
      <protection locked="0"/>
    </xf>
    <xf numFmtId="0" fontId="87" fillId="3" borderId="0" xfId="5" applyFont="1" applyFill="1" applyProtection="1">
      <alignment vertical="center"/>
      <protection locked="0"/>
    </xf>
    <xf numFmtId="0" fontId="89" fillId="3" borderId="0" xfId="5" applyFont="1" applyFill="1">
      <alignment vertical="center"/>
    </xf>
    <xf numFmtId="181" fontId="29" fillId="3" borderId="0" xfId="5" applyNumberFormat="1" applyFont="1" applyFill="1" applyAlignment="1">
      <alignment horizontal="center" vertical="center" shrinkToFit="1"/>
    </xf>
    <xf numFmtId="0" fontId="87" fillId="3" borderId="0" xfId="5" applyFont="1" applyFill="1">
      <alignment vertical="center"/>
    </xf>
    <xf numFmtId="0" fontId="84" fillId="0" borderId="0" xfId="5" applyFont="1" applyAlignment="1" applyProtection="1">
      <alignment horizontal="center" vertical="center"/>
      <protection locked="0"/>
    </xf>
    <xf numFmtId="0" fontId="29" fillId="0" borderId="0" xfId="5" applyFont="1" applyProtection="1">
      <alignment vertical="center"/>
      <protection locked="0"/>
    </xf>
    <xf numFmtId="0" fontId="85" fillId="33" borderId="0" xfId="5" applyFont="1" applyFill="1" applyAlignment="1" applyProtection="1">
      <alignment horizontal="center" vertical="center"/>
      <protection locked="0"/>
    </xf>
    <xf numFmtId="0" fontId="29" fillId="0" borderId="0" xfId="5" applyFont="1" applyAlignment="1" applyProtection="1">
      <alignment horizontal="left" vertical="center" wrapText="1"/>
      <protection locked="0"/>
    </xf>
    <xf numFmtId="0" fontId="29" fillId="34" borderId="0" xfId="5" applyFont="1" applyFill="1" applyProtection="1">
      <alignment vertical="center"/>
      <protection locked="0"/>
    </xf>
    <xf numFmtId="184" fontId="29" fillId="34" borderId="0" xfId="5" applyNumberFormat="1" applyFont="1" applyFill="1" applyProtection="1">
      <alignment vertical="center"/>
      <protection locked="0"/>
    </xf>
    <xf numFmtId="0" fontId="29" fillId="0" borderId="0" xfId="5" applyFont="1" applyAlignment="1" applyProtection="1">
      <alignment horizontal="center" vertical="center"/>
      <protection locked="0"/>
    </xf>
    <xf numFmtId="0" fontId="29" fillId="0" borderId="0" xfId="0" applyFont="1" applyAlignment="1">
      <alignment vertical="center"/>
    </xf>
    <xf numFmtId="0" fontId="29" fillId="0" borderId="51" xfId="0" applyFont="1" applyBorder="1" applyAlignment="1">
      <alignment vertical="center"/>
    </xf>
    <xf numFmtId="0" fontId="29" fillId="0" borderId="51" xfId="0" applyFont="1" applyBorder="1" applyAlignment="1">
      <alignment vertical="center" wrapText="1"/>
    </xf>
    <xf numFmtId="0" fontId="29" fillId="0" borderId="0" xfId="0" applyFont="1" applyAlignment="1">
      <alignment vertical="top" wrapText="1"/>
    </xf>
    <xf numFmtId="0" fontId="29" fillId="0" borderId="0" xfId="0" applyFont="1" applyAlignment="1">
      <alignment horizontal="left" vertical="top" wrapText="1"/>
    </xf>
    <xf numFmtId="49" fontId="29" fillId="0" borderId="0" xfId="0" applyNumberFormat="1" applyFont="1" applyAlignment="1">
      <alignment horizontal="center" vertical="top" wrapText="1"/>
    </xf>
    <xf numFmtId="0" fontId="29" fillId="0" borderId="51" xfId="0" applyFont="1" applyBorder="1" applyAlignment="1">
      <alignment vertical="top" wrapText="1"/>
    </xf>
    <xf numFmtId="49" fontId="29" fillId="0" borderId="92" xfId="0" applyNumberFormat="1" applyFont="1" applyBorder="1" applyAlignment="1">
      <alignment vertical="top" wrapText="1"/>
    </xf>
    <xf numFmtId="49" fontId="29" fillId="0" borderId="93" xfId="0" applyNumberFormat="1" applyFont="1" applyBorder="1" applyAlignment="1">
      <alignment vertical="top" wrapText="1"/>
    </xf>
    <xf numFmtId="49" fontId="29" fillId="0" borderId="95" xfId="0" applyNumberFormat="1" applyFont="1" applyBorder="1" applyAlignment="1">
      <alignment vertical="top" wrapText="1"/>
    </xf>
    <xf numFmtId="49" fontId="29" fillId="0" borderId="51" xfId="0" applyNumberFormat="1" applyFont="1" applyBorder="1" applyAlignment="1">
      <alignment vertical="top" wrapText="1"/>
    </xf>
    <xf numFmtId="49" fontId="29" fillId="0" borderId="51" xfId="0" applyNumberFormat="1" applyFont="1" applyBorder="1" applyAlignment="1">
      <alignment vertical="center" wrapText="1"/>
    </xf>
    <xf numFmtId="0" fontId="11" fillId="2" borderId="97" xfId="0" applyFont="1" applyFill="1" applyBorder="1" applyAlignment="1">
      <alignment vertical="center"/>
    </xf>
    <xf numFmtId="0" fontId="11" fillId="3" borderId="0" xfId="0" applyFont="1" applyFill="1" applyAlignment="1">
      <alignment horizontal="center" vertical="center"/>
    </xf>
    <xf numFmtId="49" fontId="11" fillId="4" borderId="0" xfId="0" applyNumberFormat="1" applyFont="1" applyFill="1" applyAlignment="1">
      <alignment horizontal="center" vertical="center" wrapText="1"/>
    </xf>
    <xf numFmtId="49" fontId="11" fillId="4" borderId="5" xfId="0" applyNumberFormat="1" applyFont="1" applyFill="1" applyBorder="1" applyAlignment="1">
      <alignment horizontal="center" vertical="center" wrapText="1"/>
    </xf>
    <xf numFmtId="0" fontId="2" fillId="0" borderId="0" xfId="67">
      <alignment vertical="center"/>
    </xf>
    <xf numFmtId="0" fontId="42" fillId="3" borderId="8" xfId="67" applyFont="1" applyFill="1" applyBorder="1" applyAlignment="1">
      <alignment horizontal="center" vertical="center"/>
    </xf>
    <xf numFmtId="0" fontId="39" fillId="3" borderId="16" xfId="67" applyFont="1" applyFill="1" applyBorder="1" applyAlignment="1">
      <alignment horizontal="center" vertical="center"/>
    </xf>
    <xf numFmtId="0" fontId="39" fillId="3" borderId="8" xfId="67" applyFont="1" applyFill="1" applyBorder="1" applyAlignment="1">
      <alignment horizontal="center" vertical="center"/>
    </xf>
    <xf numFmtId="49" fontId="13" fillId="0" borderId="8" xfId="67" applyNumberFormat="1" applyFont="1" applyBorder="1" applyAlignment="1" applyProtection="1">
      <alignment horizontal="center" vertical="center"/>
      <protection locked="0"/>
    </xf>
    <xf numFmtId="0" fontId="38" fillId="3" borderId="9" xfId="67" applyFont="1" applyFill="1" applyBorder="1">
      <alignment vertical="center"/>
    </xf>
    <xf numFmtId="0" fontId="39" fillId="3" borderId="9" xfId="67" applyFont="1" applyFill="1" applyBorder="1">
      <alignment vertical="center"/>
    </xf>
    <xf numFmtId="49" fontId="13" fillId="0" borderId="9" xfId="67" applyNumberFormat="1" applyFont="1" applyBorder="1" applyAlignment="1" applyProtection="1">
      <alignment horizontal="center" vertical="center"/>
      <protection locked="0"/>
    </xf>
    <xf numFmtId="0" fontId="38" fillId="3" borderId="9" xfId="67" applyFont="1" applyFill="1" applyBorder="1" applyAlignment="1">
      <alignment horizontal="left" vertical="center"/>
    </xf>
    <xf numFmtId="0" fontId="38" fillId="3" borderId="9" xfId="67" applyFont="1" applyFill="1" applyBorder="1" applyAlignment="1">
      <alignment horizontal="center" vertical="center"/>
    </xf>
    <xf numFmtId="0" fontId="38" fillId="3" borderId="10" xfId="67" applyFont="1" applyFill="1" applyBorder="1" applyAlignment="1">
      <alignment horizontal="left" vertical="center"/>
    </xf>
    <xf numFmtId="0" fontId="39" fillId="3" borderId="4" xfId="67" applyFont="1" applyFill="1" applyBorder="1" applyAlignment="1">
      <alignment horizontal="center" vertical="center"/>
    </xf>
    <xf numFmtId="0" fontId="2" fillId="3" borderId="0" xfId="67" applyFill="1">
      <alignment vertical="center"/>
    </xf>
    <xf numFmtId="0" fontId="2" fillId="5" borderId="0" xfId="67" applyFill="1">
      <alignment vertical="center"/>
    </xf>
    <xf numFmtId="0" fontId="2" fillId="0" borderId="0" xfId="67" applyAlignment="1">
      <alignment horizontal="center" vertical="center"/>
    </xf>
    <xf numFmtId="0" fontId="44" fillId="3" borderId="7" xfId="67" applyFont="1" applyFill="1" applyBorder="1" applyAlignment="1">
      <alignment horizontal="center" vertical="center"/>
    </xf>
    <xf numFmtId="0" fontId="38" fillId="3" borderId="8" xfId="67" applyFont="1" applyFill="1" applyBorder="1" applyAlignment="1">
      <alignment horizontal="center" vertical="center"/>
    </xf>
    <xf numFmtId="0" fontId="38" fillId="3" borderId="10" xfId="67" applyFont="1" applyFill="1" applyBorder="1" applyAlignment="1">
      <alignment horizontal="center" vertical="center"/>
    </xf>
    <xf numFmtId="0" fontId="40" fillId="3" borderId="7" xfId="67" applyFont="1" applyFill="1" applyBorder="1" applyAlignment="1">
      <alignment horizontal="center" vertical="center" wrapText="1"/>
    </xf>
    <xf numFmtId="0" fontId="39" fillId="0" borderId="0" xfId="67" applyFont="1">
      <alignment vertical="center"/>
    </xf>
    <xf numFmtId="49" fontId="13" fillId="0" borderId="0" xfId="67" applyNumberFormat="1" applyFont="1" applyAlignment="1" applyProtection="1">
      <alignment horizontal="center" vertical="center"/>
      <protection locked="0"/>
    </xf>
    <xf numFmtId="0" fontId="38" fillId="3" borderId="97" xfId="67" applyFont="1" applyFill="1" applyBorder="1">
      <alignment vertical="center"/>
    </xf>
    <xf numFmtId="0" fontId="38" fillId="3" borderId="97" xfId="67" applyFont="1" applyFill="1" applyBorder="1" applyAlignment="1">
      <alignment horizontal="right" vertical="center"/>
    </xf>
    <xf numFmtId="0" fontId="38" fillId="0" borderId="0" xfId="67" applyFont="1">
      <alignment vertical="center"/>
    </xf>
    <xf numFmtId="0" fontId="38" fillId="3" borderId="0" xfId="67" applyFont="1" applyFill="1">
      <alignment vertical="center"/>
    </xf>
    <xf numFmtId="0" fontId="38" fillId="3" borderId="0" xfId="67" applyFont="1" applyFill="1" applyAlignment="1">
      <alignment horizontal="right" vertical="center"/>
    </xf>
    <xf numFmtId="179" fontId="38" fillId="0" borderId="0" xfId="67" applyNumberFormat="1" applyFont="1">
      <alignment vertical="center"/>
    </xf>
    <xf numFmtId="0" fontId="38" fillId="3" borderId="7" xfId="67" applyFont="1" applyFill="1" applyBorder="1" applyAlignment="1">
      <alignment horizontal="center" vertical="center"/>
    </xf>
    <xf numFmtId="0" fontId="38" fillId="3" borderId="0" xfId="67" applyFont="1" applyFill="1" applyAlignment="1">
      <alignment horizontal="center" vertical="center"/>
    </xf>
    <xf numFmtId="0" fontId="45" fillId="3" borderId="0" xfId="67" applyFont="1" applyFill="1" applyAlignment="1">
      <alignment horizontal="left" vertical="center"/>
    </xf>
    <xf numFmtId="0" fontId="38" fillId="3" borderId="49" xfId="67" applyFont="1" applyFill="1" applyBorder="1" applyAlignment="1">
      <alignment horizontal="left" vertical="center"/>
    </xf>
    <xf numFmtId="0" fontId="38" fillId="3" borderId="0" xfId="67" applyFont="1" applyFill="1" applyAlignment="1">
      <alignment horizontal="left" vertical="center"/>
    </xf>
    <xf numFmtId="0" fontId="38" fillId="3" borderId="49" xfId="67" applyFont="1" applyFill="1" applyBorder="1">
      <alignment vertical="center"/>
    </xf>
    <xf numFmtId="0" fontId="45" fillId="3" borderId="0" xfId="67" applyFont="1" applyFill="1">
      <alignment vertical="center"/>
    </xf>
    <xf numFmtId="0" fontId="42" fillId="3" borderId="4" xfId="67" applyFont="1" applyFill="1" applyBorder="1" applyAlignment="1">
      <alignment horizontal="center" vertical="center"/>
    </xf>
    <xf numFmtId="0" fontId="38" fillId="3" borderId="5" xfId="67" applyFont="1" applyFill="1" applyBorder="1">
      <alignment vertical="center"/>
    </xf>
    <xf numFmtId="0" fontId="38" fillId="3" borderId="17" xfId="67" applyFont="1" applyFill="1" applyBorder="1" applyAlignment="1">
      <alignment horizontal="center" vertical="center"/>
    </xf>
    <xf numFmtId="0" fontId="38" fillId="3" borderId="97" xfId="67" applyFont="1" applyFill="1" applyBorder="1" applyAlignment="1">
      <alignment horizontal="left" vertical="center"/>
    </xf>
    <xf numFmtId="0" fontId="38" fillId="3" borderId="15" xfId="67" applyFont="1" applyFill="1" applyBorder="1" applyAlignment="1">
      <alignment horizontal="center" vertical="center"/>
    </xf>
    <xf numFmtId="49" fontId="13" fillId="0" borderId="4" xfId="67" applyNumberFormat="1" applyFont="1" applyBorder="1" applyAlignment="1" applyProtection="1">
      <alignment horizontal="center" vertical="center"/>
      <protection locked="0"/>
    </xf>
    <xf numFmtId="49" fontId="13" fillId="0" borderId="5" xfId="67" applyNumberFormat="1" applyFont="1" applyBorder="1" applyAlignment="1" applyProtection="1">
      <alignment horizontal="center" vertical="center"/>
      <protection locked="0"/>
    </xf>
    <xf numFmtId="0" fontId="38" fillId="3" borderId="6" xfId="67" applyFont="1" applyFill="1" applyBorder="1">
      <alignment vertical="center"/>
    </xf>
    <xf numFmtId="0" fontId="39" fillId="3" borderId="50" xfId="67" applyFont="1" applyFill="1" applyBorder="1">
      <alignment vertical="center"/>
    </xf>
    <xf numFmtId="0" fontId="39" fillId="3" borderId="16" xfId="67" applyFont="1" applyFill="1" applyBorder="1">
      <alignment vertical="center"/>
    </xf>
    <xf numFmtId="0" fontId="39" fillId="3" borderId="15" xfId="67" applyFont="1" applyFill="1" applyBorder="1">
      <alignment vertical="center"/>
    </xf>
    <xf numFmtId="0" fontId="39" fillId="3" borderId="0" xfId="67" applyFont="1" applyFill="1">
      <alignment vertical="center"/>
    </xf>
    <xf numFmtId="0" fontId="39" fillId="3" borderId="49" xfId="67" applyFont="1" applyFill="1" applyBorder="1">
      <alignment vertical="center"/>
    </xf>
    <xf numFmtId="0" fontId="39" fillId="3" borderId="7" xfId="67" applyFont="1" applyFill="1" applyBorder="1">
      <alignment vertical="center"/>
    </xf>
    <xf numFmtId="0" fontId="38" fillId="3" borderId="9" xfId="67" applyFont="1" applyFill="1" applyBorder="1" applyAlignment="1">
      <alignment horizontal="right" vertical="center"/>
    </xf>
    <xf numFmtId="0" fontId="39" fillId="3" borderId="10" xfId="67" applyFont="1" applyFill="1" applyBorder="1">
      <alignment vertical="center"/>
    </xf>
    <xf numFmtId="0" fontId="39" fillId="3" borderId="97" xfId="67" applyFont="1" applyFill="1" applyBorder="1">
      <alignment vertical="center"/>
    </xf>
    <xf numFmtId="0" fontId="39" fillId="3" borderId="98" xfId="67" applyFont="1" applyFill="1" applyBorder="1">
      <alignment vertical="center"/>
    </xf>
    <xf numFmtId="0" fontId="38" fillId="0" borderId="9" xfId="67" applyFont="1" applyBorder="1" applyAlignment="1">
      <alignment horizontal="center" vertical="center"/>
    </xf>
    <xf numFmtId="0" fontId="38" fillId="3" borderId="10" xfId="67" applyFont="1" applyFill="1" applyBorder="1">
      <alignment vertical="center"/>
    </xf>
    <xf numFmtId="49" fontId="13" fillId="0" borderId="97" xfId="67" applyNumberFormat="1" applyFont="1" applyBorder="1" applyAlignment="1" applyProtection="1">
      <alignment horizontal="center" vertical="center"/>
      <protection locked="0"/>
    </xf>
    <xf numFmtId="0" fontId="42" fillId="3" borderId="0" xfId="67" applyFont="1" applyFill="1" applyAlignment="1">
      <alignment horizontal="center" vertical="center"/>
    </xf>
    <xf numFmtId="0" fontId="39" fillId="3" borderId="10" xfId="67" applyFont="1" applyFill="1" applyBorder="1" applyAlignment="1">
      <alignment horizontal="center" vertical="center"/>
    </xf>
    <xf numFmtId="49" fontId="13" fillId="0" borderId="1" xfId="67" applyNumberFormat="1" applyFont="1" applyBorder="1" applyAlignment="1" applyProtection="1">
      <alignment horizontal="center" vertical="center"/>
      <protection locked="0"/>
    </xf>
    <xf numFmtId="0" fontId="38" fillId="3" borderId="98" xfId="67" applyFont="1" applyFill="1" applyBorder="1">
      <alignment vertical="center"/>
    </xf>
    <xf numFmtId="0" fontId="45" fillId="3" borderId="8" xfId="67" applyFont="1" applyFill="1" applyBorder="1" applyAlignment="1">
      <alignment horizontal="left" vertical="center"/>
    </xf>
    <xf numFmtId="0" fontId="45" fillId="3" borderId="9" xfId="67" applyFont="1" applyFill="1" applyBorder="1">
      <alignment vertical="center"/>
    </xf>
    <xf numFmtId="49" fontId="13" fillId="0" borderId="51" xfId="67" applyNumberFormat="1" applyFont="1" applyBorder="1" applyAlignment="1" applyProtection="1">
      <alignment horizontal="center" vertical="center"/>
      <protection locked="0"/>
    </xf>
    <xf numFmtId="49" fontId="13" fillId="0" borderId="52" xfId="67" applyNumberFormat="1" applyFont="1" applyBorder="1" applyAlignment="1" applyProtection="1">
      <alignment horizontal="center" vertical="center"/>
      <protection locked="0"/>
    </xf>
    <xf numFmtId="49" fontId="13" fillId="0" borderId="53" xfId="67" applyNumberFormat="1" applyFont="1" applyBorder="1" applyAlignment="1" applyProtection="1">
      <alignment horizontal="center" vertical="center"/>
      <protection locked="0"/>
    </xf>
    <xf numFmtId="0" fontId="38" fillId="3" borderId="53" xfId="67" applyFont="1" applyFill="1" applyBorder="1">
      <alignment vertical="center"/>
    </xf>
    <xf numFmtId="0" fontId="39" fillId="3" borderId="53" xfId="67" applyFont="1" applyFill="1" applyBorder="1">
      <alignment vertical="center"/>
    </xf>
    <xf numFmtId="0" fontId="39" fillId="3" borderId="54" xfId="67" applyFont="1" applyFill="1" applyBorder="1">
      <alignment vertical="center"/>
    </xf>
    <xf numFmtId="0" fontId="38" fillId="0" borderId="5" xfId="67" applyFont="1" applyBorder="1">
      <alignment vertical="center"/>
    </xf>
    <xf numFmtId="0" fontId="39" fillId="3" borderId="5" xfId="67" applyFont="1" applyFill="1" applyBorder="1">
      <alignment vertical="center"/>
    </xf>
    <xf numFmtId="0" fontId="42" fillId="3" borderId="5" xfId="67" applyFont="1" applyFill="1" applyBorder="1" applyAlignment="1">
      <alignment horizontal="center" vertical="center"/>
    </xf>
    <xf numFmtId="0" fontId="39" fillId="3" borderId="6" xfId="67" applyFont="1" applyFill="1" applyBorder="1">
      <alignment vertical="center"/>
    </xf>
    <xf numFmtId="0" fontId="38" fillId="3" borderId="1" xfId="67" applyFont="1" applyFill="1" applyBorder="1" applyAlignment="1">
      <alignment horizontal="center" vertical="center"/>
    </xf>
    <xf numFmtId="0" fontId="39" fillId="5" borderId="97" xfId="67" applyFont="1" applyFill="1" applyBorder="1" applyAlignment="1">
      <alignment horizontal="left" vertical="center"/>
    </xf>
    <xf numFmtId="0" fontId="39" fillId="5" borderId="9" xfId="67" applyFont="1" applyFill="1" applyBorder="1" applyAlignment="1">
      <alignment horizontal="left" vertical="center"/>
    </xf>
    <xf numFmtId="0" fontId="38" fillId="3" borderId="99" xfId="67" applyFont="1" applyFill="1" applyBorder="1" applyAlignment="1">
      <alignment horizontal="center" vertical="center"/>
    </xf>
    <xf numFmtId="0" fontId="39" fillId="5" borderId="0" xfId="67" applyFont="1" applyFill="1" applyAlignment="1">
      <alignment horizontal="left" vertical="center"/>
    </xf>
    <xf numFmtId="0" fontId="38" fillId="3" borderId="49" xfId="67" applyFont="1" applyFill="1" applyBorder="1" applyAlignment="1">
      <alignment horizontal="center" vertical="center"/>
    </xf>
    <xf numFmtId="0" fontId="39" fillId="3" borderId="17" xfId="67" applyFont="1" applyFill="1" applyBorder="1">
      <alignment vertical="center"/>
    </xf>
    <xf numFmtId="0" fontId="38" fillId="3" borderId="100" xfId="67" applyFont="1" applyFill="1" applyBorder="1" applyAlignment="1">
      <alignment horizontal="center" vertical="center"/>
    </xf>
    <xf numFmtId="0" fontId="38" fillId="3" borderId="15" xfId="67" applyFont="1" applyFill="1" applyBorder="1" applyAlignment="1">
      <alignment horizontal="center" vertical="top" wrapText="1"/>
    </xf>
    <xf numFmtId="0" fontId="38" fillId="3" borderId="0" xfId="67" applyFont="1" applyFill="1" applyAlignment="1">
      <alignment horizontal="center" vertical="top"/>
    </xf>
    <xf numFmtId="0" fontId="39" fillId="3" borderId="0" xfId="67" applyFont="1" applyFill="1" applyAlignment="1">
      <alignment horizontal="center" vertical="center"/>
    </xf>
    <xf numFmtId="49" fontId="39" fillId="0" borderId="0" xfId="67" applyNumberFormat="1" applyFont="1">
      <alignment vertical="center"/>
    </xf>
    <xf numFmtId="0" fontId="11" fillId="2" borderId="0" xfId="68" applyFont="1" applyFill="1">
      <alignment vertical="center"/>
    </xf>
    <xf numFmtId="0" fontId="13" fillId="2" borderId="0" xfId="68" applyFont="1" applyFill="1" applyAlignment="1">
      <alignment horizontal="left" vertical="center"/>
    </xf>
    <xf numFmtId="0" fontId="11" fillId="2" borderId="5" xfId="68" applyFont="1" applyFill="1" applyBorder="1">
      <alignment vertical="center"/>
    </xf>
    <xf numFmtId="0" fontId="11" fillId="2" borderId="97" xfId="68" applyFont="1" applyFill="1" applyBorder="1">
      <alignment vertical="center"/>
    </xf>
    <xf numFmtId="0" fontId="35" fillId="0" borderId="0" xfId="69" applyFont="1">
      <alignment vertical="center"/>
    </xf>
    <xf numFmtId="0" fontId="42" fillId="3" borderId="93" xfId="69" applyFont="1" applyFill="1" applyBorder="1" applyAlignment="1">
      <alignment horizontal="center" vertical="center"/>
    </xf>
    <xf numFmtId="0" fontId="35" fillId="5" borderId="0" xfId="69" applyFont="1" applyFill="1">
      <alignment vertical="center"/>
    </xf>
    <xf numFmtId="0" fontId="36" fillId="5" borderId="0" xfId="69" applyFont="1" applyFill="1">
      <alignment vertical="center"/>
    </xf>
    <xf numFmtId="0" fontId="38" fillId="5" borderId="20" xfId="69" applyFont="1" applyFill="1" applyBorder="1" applyAlignment="1">
      <alignment horizontal="left" vertical="center"/>
    </xf>
    <xf numFmtId="0" fontId="38" fillId="5" borderId="20" xfId="69" applyFont="1" applyFill="1" applyBorder="1">
      <alignment vertical="center"/>
    </xf>
    <xf numFmtId="0" fontId="38" fillId="5" borderId="20" xfId="69" applyFont="1" applyFill="1" applyBorder="1" applyAlignment="1">
      <alignment horizontal="right" vertical="center"/>
    </xf>
    <xf numFmtId="0" fontId="38" fillId="5" borderId="21" xfId="69" applyFont="1" applyFill="1" applyBorder="1" applyAlignment="1">
      <alignment horizontal="center" vertical="center"/>
    </xf>
    <xf numFmtId="0" fontId="39" fillId="5" borderId="24" xfId="69" applyFont="1" applyFill="1" applyBorder="1" applyAlignment="1">
      <alignment horizontal="center" vertical="center"/>
    </xf>
    <xf numFmtId="0" fontId="39" fillId="5" borderId="24" xfId="69" applyFont="1" applyFill="1" applyBorder="1" applyAlignment="1">
      <alignment horizontal="left" vertical="center"/>
    </xf>
    <xf numFmtId="49" fontId="39" fillId="5" borderId="24" xfId="69" applyNumberFormat="1" applyFont="1" applyFill="1" applyBorder="1" applyAlignment="1">
      <alignment horizontal="center" vertical="center"/>
    </xf>
    <xf numFmtId="0" fontId="35" fillId="5" borderId="24" xfId="69" applyFont="1" applyFill="1" applyBorder="1" applyAlignment="1">
      <alignment horizontal="center" vertical="center"/>
    </xf>
    <xf numFmtId="58" fontId="39" fillId="5" borderId="24" xfId="69" applyNumberFormat="1" applyFont="1" applyFill="1" applyBorder="1" applyAlignment="1">
      <alignment horizontal="center" vertical="center"/>
    </xf>
    <xf numFmtId="0" fontId="35" fillId="5" borderId="25" xfId="69" applyFont="1" applyFill="1" applyBorder="1" applyAlignment="1">
      <alignment horizontal="center" vertical="center"/>
    </xf>
    <xf numFmtId="0" fontId="38" fillId="5" borderId="0" xfId="69" applyFont="1" applyFill="1" applyAlignment="1">
      <alignment horizontal="center" vertical="center"/>
    </xf>
    <xf numFmtId="0" fontId="39" fillId="5" borderId="0" xfId="69" applyFont="1" applyFill="1" applyAlignment="1">
      <alignment horizontal="center" vertical="center"/>
    </xf>
    <xf numFmtId="0" fontId="39" fillId="5" borderId="0" xfId="69" applyFont="1" applyFill="1" applyAlignment="1">
      <alignment horizontal="left" vertical="center"/>
    </xf>
    <xf numFmtId="58" fontId="38" fillId="5" borderId="0" xfId="69" applyNumberFormat="1" applyFont="1" applyFill="1" applyAlignment="1">
      <alignment horizontal="left"/>
    </xf>
    <xf numFmtId="0" fontId="35" fillId="5" borderId="0" xfId="69" applyFont="1" applyFill="1" applyAlignment="1">
      <alignment horizontal="center" vertical="center"/>
    </xf>
    <xf numFmtId="58" fontId="38" fillId="5" borderId="0" xfId="69" applyNumberFormat="1" applyFont="1" applyFill="1" applyAlignment="1">
      <alignment horizontal="right"/>
    </xf>
    <xf numFmtId="0" fontId="38" fillId="5" borderId="10" xfId="69" applyFont="1" applyFill="1" applyBorder="1" applyAlignment="1">
      <alignment horizontal="center" vertical="center"/>
    </xf>
    <xf numFmtId="0" fontId="38" fillId="5" borderId="6" xfId="69" applyFont="1" applyFill="1" applyBorder="1" applyAlignment="1">
      <alignment horizontal="center" vertical="center"/>
    </xf>
    <xf numFmtId="0" fontId="39" fillId="0" borderId="24" xfId="69" applyFont="1" applyBorder="1" applyAlignment="1">
      <alignment horizontal="center" vertical="center"/>
    </xf>
    <xf numFmtId="0" fontId="38" fillId="5" borderId="27" xfId="69" applyFont="1" applyFill="1" applyBorder="1" applyAlignment="1">
      <alignment horizontal="center" vertical="center"/>
    </xf>
    <xf numFmtId="0" fontId="39" fillId="5" borderId="27" xfId="69" applyFont="1" applyFill="1" applyBorder="1">
      <alignment vertical="center"/>
    </xf>
    <xf numFmtId="0" fontId="39" fillId="0" borderId="5" xfId="69" applyFont="1" applyBorder="1" applyAlignment="1">
      <alignment horizontal="center" vertical="center"/>
    </xf>
    <xf numFmtId="0" fontId="39" fillId="0" borderId="5" xfId="69" applyFont="1" applyBorder="1">
      <alignment vertical="center"/>
    </xf>
    <xf numFmtId="0" fontId="1" fillId="0" borderId="64" xfId="69" applyBorder="1">
      <alignment vertical="center"/>
    </xf>
    <xf numFmtId="0" fontId="38" fillId="5" borderId="37" xfId="69" applyFont="1" applyFill="1" applyBorder="1" applyAlignment="1">
      <alignment horizontal="center" vertical="center"/>
    </xf>
    <xf numFmtId="0" fontId="38" fillId="5" borderId="40" xfId="69" applyFont="1" applyFill="1" applyBorder="1" applyAlignment="1">
      <alignment horizontal="center" vertical="center"/>
    </xf>
    <xf numFmtId="0" fontId="38" fillId="5" borderId="41" xfId="69" applyFont="1" applyFill="1" applyBorder="1" applyAlignment="1">
      <alignment horizontal="center" vertical="center"/>
    </xf>
    <xf numFmtId="0" fontId="39" fillId="0" borderId="20" xfId="69" applyFont="1" applyBorder="1" applyAlignment="1">
      <alignment horizontal="center" vertical="center"/>
    </xf>
    <xf numFmtId="0" fontId="39" fillId="0" borderId="20" xfId="69" applyFont="1" applyBorder="1">
      <alignment vertical="center"/>
    </xf>
    <xf numFmtId="0" fontId="1" fillId="0" borderId="20" xfId="69" applyBorder="1">
      <alignment vertical="center"/>
    </xf>
    <xf numFmtId="0" fontId="1" fillId="3" borderId="109" xfId="69" applyFill="1" applyBorder="1">
      <alignment vertical="center"/>
    </xf>
    <xf numFmtId="0" fontId="1" fillId="3" borderId="20" xfId="69" applyFill="1" applyBorder="1">
      <alignment vertical="center"/>
    </xf>
    <xf numFmtId="0" fontId="1" fillId="3" borderId="110" xfId="69" applyFill="1" applyBorder="1">
      <alignment vertical="center"/>
    </xf>
    <xf numFmtId="0" fontId="38" fillId="0" borderId="5" xfId="69" applyFont="1" applyBorder="1" applyAlignment="1">
      <alignment vertical="center" wrapText="1"/>
    </xf>
    <xf numFmtId="0" fontId="38" fillId="5" borderId="5" xfId="69" applyFont="1" applyFill="1" applyBorder="1" applyAlignment="1">
      <alignment horizontal="center" vertical="center" wrapText="1"/>
    </xf>
    <xf numFmtId="0" fontId="38" fillId="0" borderId="5" xfId="69" applyFont="1" applyBorder="1" applyAlignment="1">
      <alignment horizontal="center" vertical="center" wrapText="1"/>
    </xf>
    <xf numFmtId="0" fontId="38" fillId="0" borderId="93" xfId="69" applyFont="1" applyBorder="1" applyAlignment="1">
      <alignment vertical="center" wrapText="1"/>
    </xf>
    <xf numFmtId="0" fontId="38" fillId="5" borderId="93" xfId="69" applyFont="1" applyFill="1" applyBorder="1" applyAlignment="1">
      <alignment horizontal="center" vertical="center" wrapText="1"/>
    </xf>
    <xf numFmtId="0" fontId="38" fillId="0" borderId="93" xfId="69" applyFont="1" applyBorder="1" applyAlignment="1">
      <alignment horizontal="center" vertical="center" wrapText="1"/>
    </xf>
    <xf numFmtId="0" fontId="35" fillId="28" borderId="0" xfId="69" applyFont="1" applyFill="1">
      <alignment vertical="center"/>
    </xf>
    <xf numFmtId="0" fontId="38" fillId="5" borderId="7" xfId="69" applyFont="1" applyFill="1" applyBorder="1" applyAlignment="1">
      <alignment horizontal="center" vertical="center"/>
    </xf>
    <xf numFmtId="0" fontId="38" fillId="5" borderId="0" xfId="69" applyFont="1" applyFill="1" applyAlignment="1">
      <alignment horizontal="left" vertical="center"/>
    </xf>
    <xf numFmtId="0" fontId="38" fillId="5" borderId="7" xfId="69" applyFont="1" applyFill="1" applyBorder="1" applyAlignment="1">
      <alignment horizontal="center" vertical="center" wrapText="1"/>
    </xf>
    <xf numFmtId="0" fontId="38" fillId="5" borderId="5" xfId="69" applyFont="1" applyFill="1" applyBorder="1">
      <alignment vertical="center"/>
    </xf>
    <xf numFmtId="0" fontId="38" fillId="5" borderId="0" xfId="69" applyFont="1" applyFill="1">
      <alignment vertical="center"/>
    </xf>
    <xf numFmtId="0" fontId="39" fillId="5" borderId="0" xfId="69" applyFont="1" applyFill="1">
      <alignment vertical="center"/>
    </xf>
    <xf numFmtId="0" fontId="38" fillId="0" borderId="0" xfId="69" applyFont="1">
      <alignment vertical="center"/>
    </xf>
    <xf numFmtId="0" fontId="35" fillId="0" borderId="0" xfId="69" applyFont="1" applyAlignment="1">
      <alignment horizontal="right" vertical="center"/>
    </xf>
    <xf numFmtId="0" fontId="1" fillId="0" borderId="0" xfId="69">
      <alignment vertical="center"/>
    </xf>
    <xf numFmtId="0" fontId="35" fillId="0" borderId="0" xfId="69" applyFont="1" applyAlignment="1">
      <alignment horizontal="center" vertical="center"/>
    </xf>
    <xf numFmtId="0" fontId="36" fillId="3" borderId="0" xfId="69" applyFont="1" applyFill="1">
      <alignment vertical="center"/>
    </xf>
    <xf numFmtId="0" fontId="38" fillId="3" borderId="10" xfId="69" applyFont="1" applyFill="1" applyBorder="1">
      <alignment vertical="center"/>
    </xf>
    <xf numFmtId="0" fontId="11" fillId="2" borderId="0" xfId="0" applyFont="1" applyFill="1" applyAlignment="1" applyProtection="1">
      <alignment horizontal="left" vertical="center"/>
      <protection locked="0"/>
    </xf>
    <xf numFmtId="0" fontId="11" fillId="2" borderId="0" xfId="0" applyFont="1" applyFill="1" applyAlignment="1">
      <alignment horizontal="left" vertical="center"/>
    </xf>
    <xf numFmtId="49" fontId="11" fillId="2" borderId="0" xfId="0" applyNumberFormat="1" applyFont="1" applyFill="1" applyAlignment="1" applyProtection="1">
      <alignment horizontal="left" vertical="center"/>
      <protection locked="0"/>
    </xf>
    <xf numFmtId="0" fontId="9" fillId="2" borderId="0" xfId="0" applyFont="1" applyFill="1" applyAlignment="1">
      <alignment horizontal="justify" vertical="center"/>
    </xf>
    <xf numFmtId="0" fontId="9" fillId="2" borderId="0" xfId="0" applyFont="1" applyFill="1" applyAlignment="1">
      <alignment vertical="center"/>
    </xf>
    <xf numFmtId="0" fontId="21" fillId="2" borderId="0" xfId="0" applyFont="1" applyFill="1" applyAlignment="1">
      <alignment horizontal="center" vertical="center"/>
    </xf>
    <xf numFmtId="0" fontId="21" fillId="2" borderId="0" xfId="0" applyFont="1" applyFill="1" applyAlignment="1">
      <alignment vertical="center"/>
    </xf>
    <xf numFmtId="0" fontId="11" fillId="2" borderId="0" xfId="0" applyFont="1" applyFill="1" applyAlignment="1">
      <alignment horizontal="center" vertical="center"/>
    </xf>
    <xf numFmtId="0" fontId="11" fillId="2" borderId="0" xfId="0" applyFont="1" applyFill="1" applyAlignment="1">
      <alignment vertical="center"/>
    </xf>
    <xf numFmtId="0" fontId="13" fillId="2" borderId="0" xfId="0" applyFont="1" applyFill="1" applyAlignment="1">
      <alignment vertical="center" wrapText="1"/>
    </xf>
    <xf numFmtId="0" fontId="13" fillId="2" borderId="0" xfId="0" applyFont="1" applyFill="1" applyAlignment="1">
      <alignment horizontal="justify" vertical="center" wrapText="1"/>
    </xf>
    <xf numFmtId="0" fontId="13" fillId="2" borderId="0" xfId="0" applyFont="1" applyFill="1" applyAlignment="1">
      <alignment horizontal="justify" vertical="center"/>
    </xf>
    <xf numFmtId="0" fontId="13" fillId="2" borderId="0" xfId="0" applyFont="1" applyFill="1" applyAlignment="1">
      <alignment vertical="center"/>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8"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 xfId="0" applyFont="1" applyFill="1" applyBorder="1" applyAlignment="1">
      <alignment horizontal="left" vertical="top" wrapText="1"/>
    </xf>
    <xf numFmtId="0" fontId="11" fillId="2" borderId="2" xfId="0" applyFont="1" applyFill="1" applyBorder="1" applyAlignment="1">
      <alignment horizontal="left" vertical="top" wrapText="1"/>
    </xf>
    <xf numFmtId="0" fontId="11" fillId="2" borderId="3" xfId="0" applyFont="1" applyFill="1" applyBorder="1" applyAlignment="1">
      <alignment horizontal="left" vertical="top" wrapText="1"/>
    </xf>
    <xf numFmtId="0" fontId="11" fillId="2" borderId="4" xfId="0" applyFont="1" applyFill="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73" fillId="30" borderId="74" xfId="0" applyFont="1" applyFill="1" applyBorder="1" applyAlignment="1" applyProtection="1">
      <alignment horizontal="center" vertical="center"/>
      <protection locked="0"/>
    </xf>
    <xf numFmtId="0" fontId="73" fillId="30" borderId="75" xfId="0" applyFont="1" applyFill="1" applyBorder="1" applyAlignment="1" applyProtection="1">
      <alignment horizontal="center" vertical="center"/>
      <protection locked="0"/>
    </xf>
    <xf numFmtId="182" fontId="13" fillId="2" borderId="0" xfId="0" applyNumberFormat="1" applyFont="1" applyFill="1" applyAlignment="1">
      <alignment horizontal="center" vertical="center"/>
    </xf>
    <xf numFmtId="182" fontId="11" fillId="3" borderId="0" xfId="0" applyNumberFormat="1" applyFont="1" applyFill="1" applyAlignment="1">
      <alignment vertical="center"/>
    </xf>
    <xf numFmtId="182" fontId="11" fillId="4" borderId="0" xfId="0" applyNumberFormat="1" applyFont="1" applyFill="1" applyAlignment="1" applyProtection="1">
      <alignment horizontal="left" vertical="center" wrapText="1"/>
      <protection hidden="1"/>
    </xf>
    <xf numFmtId="182" fontId="11" fillId="4" borderId="0" xfId="0" applyNumberFormat="1" applyFont="1" applyFill="1" applyAlignment="1" applyProtection="1">
      <alignment horizontal="left" vertical="center" wrapText="1"/>
      <protection locked="0"/>
    </xf>
    <xf numFmtId="182" fontId="11" fillId="4" borderId="0" xfId="0" applyNumberFormat="1" applyFont="1" applyFill="1" applyAlignment="1" applyProtection="1">
      <alignment horizontal="left" vertical="center"/>
      <protection hidden="1"/>
    </xf>
    <xf numFmtId="0" fontId="11" fillId="2" borderId="0" xfId="0" applyFont="1" applyFill="1" applyAlignment="1" applyProtection="1">
      <alignment horizontal="center" vertical="center"/>
      <protection locked="0"/>
    </xf>
    <xf numFmtId="188" fontId="13" fillId="0" borderId="0" xfId="0" applyNumberFormat="1" applyFont="1" applyAlignment="1" applyProtection="1">
      <alignment vertical="center" shrinkToFit="1"/>
      <protection locked="0"/>
    </xf>
    <xf numFmtId="0" fontId="13" fillId="0" borderId="0" xfId="0" applyFont="1" applyAlignment="1" applyProtection="1">
      <alignment vertical="center" shrinkToFit="1"/>
      <protection locked="0"/>
    </xf>
    <xf numFmtId="0" fontId="11" fillId="0" borderId="2" xfId="0" applyFont="1" applyBorder="1" applyAlignment="1" applyProtection="1">
      <alignment horizontal="left" vertical="center"/>
      <protection locked="0"/>
    </xf>
    <xf numFmtId="0" fontId="11" fillId="0" borderId="0" xfId="0" applyFont="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3" fillId="2" borderId="0" xfId="0" applyFont="1" applyFill="1" applyAlignment="1">
      <alignment horizontal="center" vertical="center"/>
    </xf>
    <xf numFmtId="188" fontId="13"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left" vertical="center" shrinkToFit="1"/>
      <protection locked="0"/>
    </xf>
    <xf numFmtId="49" fontId="13" fillId="0" borderId="0" xfId="0" applyNumberFormat="1" applyFont="1" applyAlignment="1" applyProtection="1">
      <alignment horizontal="left" vertical="center"/>
      <protection locked="0"/>
    </xf>
    <xf numFmtId="190" fontId="13" fillId="0" borderId="0" xfId="0" applyNumberFormat="1" applyFont="1" applyAlignment="1" applyProtection="1">
      <alignment horizontal="center" vertical="center"/>
      <protection locked="0"/>
    </xf>
    <xf numFmtId="188" fontId="13" fillId="0" borderId="0" xfId="0" applyNumberFormat="1" applyFont="1" applyAlignment="1" applyProtection="1">
      <alignment horizontal="left" vertical="center"/>
      <protection locked="0"/>
    </xf>
    <xf numFmtId="49" fontId="13" fillId="0" borderId="0" xfId="0" applyNumberFormat="1" applyFont="1" applyAlignment="1" applyProtection="1">
      <alignment horizontal="center" vertical="center" shrinkToFit="1"/>
      <protection locked="0"/>
    </xf>
    <xf numFmtId="0" fontId="13" fillId="0" borderId="0" xfId="0" applyFont="1" applyAlignment="1" applyProtection="1">
      <alignment vertical="center"/>
      <protection locked="0"/>
    </xf>
    <xf numFmtId="0" fontId="13" fillId="2" borderId="12" xfId="0" applyFont="1" applyFill="1" applyBorder="1" applyAlignment="1">
      <alignment horizontal="right" vertical="center"/>
    </xf>
    <xf numFmtId="49" fontId="13" fillId="2" borderId="12" xfId="0" applyNumberFormat="1" applyFont="1" applyFill="1" applyBorder="1" applyAlignment="1">
      <alignment horizontal="left" vertical="center"/>
    </xf>
    <xf numFmtId="0" fontId="13" fillId="2" borderId="5" xfId="0" applyFont="1" applyFill="1" applyBorder="1" applyAlignment="1">
      <alignment horizontal="right" vertical="center"/>
    </xf>
    <xf numFmtId="49" fontId="13" fillId="2" borderId="0" xfId="0" applyNumberFormat="1" applyFont="1" applyFill="1" applyAlignment="1">
      <alignment horizontal="left" vertical="center"/>
    </xf>
    <xf numFmtId="188" fontId="13" fillId="2" borderId="0" xfId="0" applyNumberFormat="1" applyFont="1" applyFill="1" applyAlignment="1">
      <alignment horizontal="center" vertical="center"/>
    </xf>
    <xf numFmtId="0" fontId="13" fillId="2" borderId="0" xfId="0" applyFont="1" applyFill="1" applyAlignment="1">
      <alignment horizontal="right" vertical="center"/>
    </xf>
    <xf numFmtId="0" fontId="11" fillId="0" borderId="0" xfId="0" applyFont="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11" fillId="2" borderId="0" xfId="0" applyFont="1" applyFill="1" applyAlignment="1">
      <alignment horizontal="justify" vertical="center" wrapText="1"/>
    </xf>
    <xf numFmtId="0" fontId="11" fillId="2" borderId="2" xfId="0" applyFont="1" applyFill="1" applyBorder="1" applyAlignment="1">
      <alignment vertical="center" shrinkToFit="1"/>
    </xf>
    <xf numFmtId="176" fontId="13" fillId="0" borderId="0" xfId="0" applyNumberFormat="1" applyFont="1" applyAlignment="1" applyProtection="1">
      <alignment horizontal="left" vertical="center"/>
      <protection locked="0"/>
    </xf>
    <xf numFmtId="0" fontId="13" fillId="0" borderId="0" xfId="0" applyFont="1" applyAlignment="1" applyProtection="1">
      <alignment horizontal="center" vertical="center" shrinkToFit="1"/>
      <protection locked="0"/>
    </xf>
    <xf numFmtId="0" fontId="11" fillId="2" borderId="11" xfId="0" applyFont="1" applyFill="1" applyBorder="1" applyAlignment="1">
      <alignment vertical="center" shrinkToFit="1"/>
    </xf>
    <xf numFmtId="0" fontId="20" fillId="0" borderId="0" xfId="0" applyFont="1" applyAlignment="1">
      <alignment horizontal="center" vertical="center"/>
    </xf>
    <xf numFmtId="0" fontId="19" fillId="0" borderId="0" xfId="0" applyFont="1" applyAlignment="1">
      <alignment horizontal="center" vertical="center"/>
    </xf>
    <xf numFmtId="0" fontId="11" fillId="2" borderId="0" xfId="0" applyFont="1" applyFill="1" applyAlignment="1">
      <alignment horizontal="right" vertical="center"/>
    </xf>
    <xf numFmtId="0" fontId="11" fillId="2" borderId="5" xfId="0" applyFont="1" applyFill="1" applyBorder="1" applyAlignment="1">
      <alignment horizontal="justify" vertical="center" wrapText="1"/>
    </xf>
    <xf numFmtId="180" fontId="13" fillId="0" borderId="0" xfId="0" applyNumberFormat="1" applyFont="1" applyAlignment="1" applyProtection="1">
      <alignment horizontal="right" vertical="center" indent="1" shrinkToFit="1"/>
      <protection locked="0"/>
    </xf>
    <xf numFmtId="180" fontId="13" fillId="4" borderId="0" xfId="0" applyNumberFormat="1" applyFont="1" applyFill="1" applyAlignment="1" applyProtection="1">
      <alignment horizontal="right" vertical="center" indent="1" shrinkToFit="1"/>
      <protection hidden="1"/>
    </xf>
    <xf numFmtId="178" fontId="13" fillId="4" borderId="5" xfId="0" applyNumberFormat="1" applyFont="1" applyFill="1" applyBorder="1" applyAlignment="1" applyProtection="1">
      <alignment horizontal="right" vertical="center" indent="1"/>
      <protection hidden="1"/>
    </xf>
    <xf numFmtId="49" fontId="11" fillId="3" borderId="0" xfId="0" applyNumberFormat="1" applyFont="1" applyFill="1" applyAlignment="1">
      <alignment horizontal="center" vertical="center"/>
    </xf>
    <xf numFmtId="49" fontId="11" fillId="0" borderId="9" xfId="0" applyNumberFormat="1" applyFont="1" applyBorder="1" applyAlignment="1" applyProtection="1">
      <alignment horizontal="left" vertical="center" wrapText="1" shrinkToFit="1"/>
      <protection locked="0"/>
    </xf>
    <xf numFmtId="49" fontId="11" fillId="0" borderId="9" xfId="0" applyNumberFormat="1" applyFont="1" applyBorder="1" applyAlignment="1" applyProtection="1">
      <alignment horizontal="left" vertical="center" shrinkToFit="1"/>
      <protection locked="0"/>
    </xf>
    <xf numFmtId="49" fontId="13" fillId="0" borderId="9" xfId="0" applyNumberFormat="1" applyFont="1" applyBorder="1" applyAlignment="1" applyProtection="1">
      <alignment horizontal="left" vertical="center" shrinkToFit="1"/>
      <protection locked="0"/>
    </xf>
    <xf numFmtId="49" fontId="15" fillId="3" borderId="5" xfId="0" applyNumberFormat="1" applyFont="1" applyFill="1" applyBorder="1" applyAlignment="1">
      <alignment vertical="center"/>
    </xf>
    <xf numFmtId="49" fontId="13" fillId="0" borderId="9" xfId="0" applyNumberFormat="1" applyFont="1" applyBorder="1" applyAlignment="1" applyProtection="1">
      <alignment horizontal="left" vertical="center" wrapText="1"/>
      <protection locked="0"/>
    </xf>
    <xf numFmtId="179" fontId="13" fillId="0" borderId="0" xfId="0" applyNumberFormat="1" applyFont="1" applyAlignment="1" applyProtection="1">
      <alignment horizontal="center" vertical="center"/>
      <protection locked="0"/>
    </xf>
    <xf numFmtId="179" fontId="13" fillId="0" borderId="5" xfId="0" applyNumberFormat="1" applyFont="1" applyBorder="1" applyAlignment="1" applyProtection="1">
      <alignment horizontal="center" vertical="center"/>
      <protection locked="0"/>
    </xf>
    <xf numFmtId="180" fontId="13" fillId="0" borderId="0" xfId="0" applyNumberFormat="1" applyFont="1" applyAlignment="1" applyProtection="1">
      <alignment horizontal="center" vertical="center"/>
      <protection locked="0"/>
    </xf>
    <xf numFmtId="49" fontId="13" fillId="0" borderId="5" xfId="0" applyNumberFormat="1" applyFont="1" applyBorder="1" applyAlignment="1" applyProtection="1">
      <alignment horizontal="left" vertical="center"/>
      <protection locked="0"/>
    </xf>
    <xf numFmtId="49" fontId="13" fillId="0" borderId="9" xfId="0" applyNumberFormat="1" applyFont="1" applyBorder="1" applyAlignment="1" applyProtection="1">
      <alignment horizontal="center" vertical="center"/>
      <protection locked="0"/>
    </xf>
    <xf numFmtId="180" fontId="13" fillId="0" borderId="0" xfId="0" applyNumberFormat="1" applyFont="1" applyAlignment="1" applyProtection="1">
      <alignment horizontal="right" vertical="center" shrinkToFit="1"/>
      <protection locked="0"/>
    </xf>
    <xf numFmtId="180" fontId="13" fillId="32" borderId="0" xfId="0" applyNumberFormat="1" applyFont="1" applyFill="1" applyAlignment="1" applyProtection="1">
      <alignment horizontal="right" vertical="center" indent="1" shrinkToFit="1"/>
      <protection locked="0"/>
    </xf>
    <xf numFmtId="49" fontId="13"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49" fontId="13" fillId="0" borderId="5" xfId="0" applyNumberFormat="1"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11" fillId="0" borderId="0" xfId="0" applyFont="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2" borderId="2" xfId="0" applyFont="1" applyFill="1" applyBorder="1" applyAlignment="1">
      <alignment horizontal="center" vertical="center"/>
    </xf>
    <xf numFmtId="0" fontId="11" fillId="0" borderId="0" xfId="0" applyFont="1" applyAlignment="1" applyProtection="1">
      <alignment horizontal="left" vertical="center" shrinkToFit="1"/>
      <protection locked="0"/>
    </xf>
    <xf numFmtId="0" fontId="11" fillId="2" borderId="2" xfId="0" applyFont="1" applyFill="1" applyBorder="1" applyAlignment="1">
      <alignment horizontal="justify" vertical="center"/>
    </xf>
    <xf numFmtId="0" fontId="11" fillId="2" borderId="2" xfId="0" applyFont="1" applyFill="1" applyBorder="1" applyAlignment="1">
      <alignment vertical="center"/>
    </xf>
    <xf numFmtId="0" fontId="11" fillId="2" borderId="2" xfId="0" applyFont="1" applyFill="1" applyBorder="1" applyAlignment="1">
      <alignment horizontal="left" vertical="center"/>
    </xf>
    <xf numFmtId="181" fontId="13" fillId="4" borderId="0" xfId="0" applyNumberFormat="1" applyFont="1" applyFill="1" applyAlignment="1">
      <alignment horizontal="right" vertical="center" shrinkToFit="1"/>
    </xf>
    <xf numFmtId="49" fontId="9" fillId="0" borderId="0" xfId="0" applyNumberFormat="1" applyFont="1" applyAlignment="1" applyProtection="1">
      <alignment horizontal="center" vertical="center" shrinkToFit="1"/>
      <protection locked="0"/>
    </xf>
    <xf numFmtId="49" fontId="16" fillId="0" borderId="0" xfId="0" applyNumberFormat="1" applyFont="1" applyAlignment="1" applyProtection="1">
      <alignment horizontal="center" vertical="center" shrinkToFit="1"/>
      <protection locked="0"/>
    </xf>
    <xf numFmtId="180" fontId="13" fillId="0" borderId="0" xfId="0" applyNumberFormat="1" applyFont="1" applyAlignment="1" applyProtection="1">
      <alignment horizontal="right" vertical="center"/>
      <protection locked="0"/>
    </xf>
    <xf numFmtId="178" fontId="13" fillId="0" borderId="0" xfId="0" applyNumberFormat="1" applyFont="1" applyAlignment="1" applyProtection="1">
      <alignment horizontal="right" vertical="center"/>
      <protection locked="0"/>
    </xf>
    <xf numFmtId="49" fontId="13" fillId="29" borderId="0" xfId="0" applyNumberFormat="1" applyFont="1" applyFill="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49" fontId="13" fillId="0" borderId="2" xfId="0" applyNumberFormat="1" applyFont="1" applyBorder="1" applyAlignment="1" applyProtection="1">
      <alignment horizontal="left" vertical="center"/>
      <protection locked="0"/>
    </xf>
    <xf numFmtId="49" fontId="13" fillId="2" borderId="9" xfId="0" applyNumberFormat="1" applyFont="1" applyFill="1" applyBorder="1" applyAlignment="1">
      <alignment vertical="center"/>
    </xf>
    <xf numFmtId="49" fontId="13" fillId="0" borderId="9" xfId="0" applyNumberFormat="1" applyFont="1" applyBorder="1" applyAlignment="1" applyProtection="1">
      <alignment horizontal="left" vertical="center"/>
      <protection locked="0"/>
    </xf>
    <xf numFmtId="178" fontId="13" fillId="0" borderId="0" xfId="0" applyNumberFormat="1" applyFont="1" applyAlignment="1" applyProtection="1">
      <alignment horizontal="center" vertical="center"/>
      <protection locked="0"/>
    </xf>
    <xf numFmtId="177" fontId="13" fillId="4" borderId="0" xfId="0" applyNumberFormat="1" applyFont="1" applyFill="1" applyAlignment="1">
      <alignment horizontal="center" vertical="center"/>
    </xf>
    <xf numFmtId="180" fontId="13" fillId="4" borderId="0" xfId="0" applyNumberFormat="1" applyFont="1" applyFill="1" applyAlignment="1">
      <alignment horizontal="center" vertical="center"/>
    </xf>
    <xf numFmtId="49" fontId="13" fillId="0" borderId="9" xfId="0" applyNumberFormat="1" applyFont="1" applyBorder="1" applyAlignment="1" applyProtection="1">
      <alignment horizontal="center" vertical="center" shrinkToFit="1"/>
      <protection locked="0"/>
    </xf>
    <xf numFmtId="49" fontId="13" fillId="3" borderId="0" xfId="0" applyNumberFormat="1" applyFont="1" applyFill="1" applyAlignment="1">
      <alignment horizontal="center" vertical="center" shrinkToFit="1"/>
    </xf>
    <xf numFmtId="49" fontId="13" fillId="2" borderId="2" xfId="0" applyNumberFormat="1" applyFont="1" applyFill="1" applyBorder="1" applyAlignment="1">
      <alignment vertical="center"/>
    </xf>
    <xf numFmtId="49" fontId="13" fillId="2" borderId="9" xfId="0" applyNumberFormat="1" applyFont="1" applyFill="1" applyBorder="1" applyAlignment="1">
      <alignment horizontal="left" vertical="center"/>
    </xf>
    <xf numFmtId="49" fontId="13" fillId="0" borderId="0" xfId="0" applyNumberFormat="1" applyFont="1" applyAlignment="1" applyProtection="1">
      <alignment horizontal="left" vertical="center" shrinkToFit="1"/>
      <protection locked="0"/>
    </xf>
    <xf numFmtId="49" fontId="13" fillId="0" borderId="5" xfId="0" applyNumberFormat="1" applyFont="1" applyBorder="1" applyAlignment="1" applyProtection="1">
      <alignment horizontal="center" vertical="center" shrinkToFit="1"/>
      <protection locked="0"/>
    </xf>
    <xf numFmtId="49" fontId="13" fillId="0" borderId="5" xfId="0" applyNumberFormat="1" applyFont="1" applyBorder="1" applyAlignment="1" applyProtection="1">
      <alignment horizontal="left" vertical="center" shrinkToFit="1"/>
      <protection locked="0"/>
    </xf>
    <xf numFmtId="49" fontId="11" fillId="2" borderId="0" xfId="0" applyNumberFormat="1" applyFont="1" applyFill="1" applyAlignment="1">
      <alignment horizontal="center" vertical="center"/>
    </xf>
    <xf numFmtId="49" fontId="11" fillId="2" borderId="0" xfId="0" applyNumberFormat="1" applyFont="1" applyFill="1" applyAlignment="1">
      <alignment horizontal="justify" vertical="center" wrapText="1"/>
    </xf>
    <xf numFmtId="49" fontId="11" fillId="0" borderId="9" xfId="0" applyNumberFormat="1" applyFont="1" applyBorder="1" applyAlignment="1" applyProtection="1">
      <alignment horizontal="center" vertical="center"/>
      <protection locked="0"/>
    </xf>
    <xf numFmtId="49" fontId="13" fillId="0" borderId="2" xfId="0" applyNumberFormat="1" applyFont="1" applyBorder="1" applyAlignment="1" applyProtection="1">
      <alignment horizontal="center" vertical="center" shrinkToFit="1"/>
      <protection locked="0"/>
    </xf>
    <xf numFmtId="49" fontId="13" fillId="0" borderId="2" xfId="0" applyNumberFormat="1" applyFont="1" applyBorder="1" applyAlignment="1" applyProtection="1">
      <alignment horizontal="left" vertical="center" shrinkToFit="1"/>
      <protection locked="0"/>
    </xf>
    <xf numFmtId="49" fontId="13" fillId="29" borderId="0" xfId="0" applyNumberFormat="1" applyFont="1" applyFill="1" applyAlignment="1" applyProtection="1">
      <alignment horizontal="center" vertical="center" shrinkToFit="1"/>
      <protection locked="0"/>
    </xf>
    <xf numFmtId="49" fontId="13" fillId="2" borderId="0" xfId="0" applyNumberFormat="1" applyFont="1" applyFill="1" applyAlignment="1">
      <alignment horizontal="left" vertical="center" shrinkToFit="1"/>
    </xf>
    <xf numFmtId="49" fontId="11" fillId="0" borderId="5" xfId="0" applyNumberFormat="1" applyFont="1" applyBorder="1" applyAlignment="1" applyProtection="1">
      <alignment horizontal="left" vertical="center" wrapText="1"/>
      <protection locked="0"/>
    </xf>
    <xf numFmtId="49" fontId="11" fillId="0" borderId="0" xfId="0" applyNumberFormat="1" applyFont="1" applyAlignment="1" applyProtection="1">
      <alignment horizontal="left" vertical="center" wrapText="1"/>
      <protection locked="0"/>
    </xf>
    <xf numFmtId="49" fontId="13" fillId="3" borderId="0" xfId="0" applyNumberFormat="1" applyFont="1" applyFill="1" applyAlignment="1">
      <alignment vertical="center"/>
    </xf>
    <xf numFmtId="49" fontId="11" fillId="3" borderId="0" xfId="0" applyNumberFormat="1" applyFont="1" applyFill="1" applyAlignment="1">
      <alignment horizontal="center" vertical="center" shrinkToFit="1"/>
    </xf>
    <xf numFmtId="49" fontId="11" fillId="0" borderId="9" xfId="0" applyNumberFormat="1" applyFont="1" applyBorder="1" applyAlignment="1" applyProtection="1">
      <alignment horizontal="left" vertical="center"/>
      <protection locked="0"/>
    </xf>
    <xf numFmtId="178" fontId="11" fillId="0" borderId="0" xfId="0" applyNumberFormat="1" applyFont="1" applyAlignment="1" applyProtection="1">
      <alignment horizontal="center" vertical="center" shrinkToFit="1"/>
      <protection locked="0"/>
    </xf>
    <xf numFmtId="49" fontId="11" fillId="0" borderId="0" xfId="0" applyNumberFormat="1" applyFont="1" applyAlignment="1" applyProtection="1">
      <alignment horizontal="left" vertical="center"/>
      <protection locked="0"/>
    </xf>
    <xf numFmtId="49" fontId="11" fillId="0" borderId="0" xfId="0" applyNumberFormat="1" applyFont="1" applyAlignment="1" applyProtection="1">
      <alignment horizontal="center" vertical="center" shrinkToFit="1"/>
      <protection locked="0"/>
    </xf>
    <xf numFmtId="49" fontId="11" fillId="0" borderId="2" xfId="0" applyNumberFormat="1" applyFont="1" applyBorder="1" applyAlignment="1" applyProtection="1">
      <alignment horizontal="left" vertical="center"/>
      <protection locked="0"/>
    </xf>
    <xf numFmtId="49" fontId="11" fillId="2" borderId="9" xfId="0" applyNumberFormat="1" applyFont="1" applyFill="1" applyBorder="1" applyAlignment="1">
      <alignment horizontal="center" vertical="center"/>
    </xf>
    <xf numFmtId="49" fontId="11" fillId="0" borderId="0" xfId="0" applyNumberFormat="1" applyFont="1" applyAlignment="1" applyProtection="1">
      <alignment horizontal="center" vertical="center"/>
      <protection locked="0"/>
    </xf>
    <xf numFmtId="49" fontId="11" fillId="2" borderId="2" xfId="0" applyNumberFormat="1" applyFont="1" applyFill="1" applyBorder="1" applyAlignment="1">
      <alignment vertical="center"/>
    </xf>
    <xf numFmtId="49" fontId="11" fillId="2" borderId="5" xfId="0" applyNumberFormat="1" applyFont="1" applyFill="1" applyBorder="1" applyAlignment="1">
      <alignment vertical="center" wrapText="1"/>
    </xf>
    <xf numFmtId="49" fontId="11" fillId="2" borderId="5" xfId="0" applyNumberFormat="1" applyFont="1" applyFill="1" applyBorder="1" applyAlignment="1">
      <alignment vertical="center"/>
    </xf>
    <xf numFmtId="49" fontId="11" fillId="2" borderId="0" xfId="0" applyNumberFormat="1" applyFont="1" applyFill="1" applyAlignment="1">
      <alignment vertical="center"/>
    </xf>
    <xf numFmtId="49" fontId="11" fillId="0" borderId="9" xfId="0" applyNumberFormat="1" applyFont="1" applyBorder="1" applyAlignment="1" applyProtection="1">
      <alignment horizontal="left" vertical="center" indent="1"/>
      <protection locked="0"/>
    </xf>
    <xf numFmtId="49" fontId="11" fillId="3" borderId="0" xfId="0" applyNumberFormat="1" applyFont="1" applyFill="1" applyAlignment="1">
      <alignment horizontal="left" vertical="center" wrapText="1"/>
    </xf>
    <xf numFmtId="49" fontId="11" fillId="2" borderId="5" xfId="0" applyNumberFormat="1" applyFont="1" applyFill="1" applyBorder="1" applyAlignment="1">
      <alignment horizontal="left" vertical="center" wrapText="1"/>
    </xf>
    <xf numFmtId="49" fontId="11" fillId="3" borderId="0" xfId="0" applyNumberFormat="1" applyFont="1" applyFill="1" applyAlignment="1">
      <alignment horizontal="left" vertical="center"/>
    </xf>
    <xf numFmtId="49" fontId="11" fillId="3" borderId="2" xfId="0" applyNumberFormat="1" applyFont="1" applyFill="1" applyBorder="1" applyAlignment="1">
      <alignment horizontal="left" vertical="center"/>
    </xf>
    <xf numFmtId="49" fontId="11" fillId="0" borderId="5" xfId="0" applyNumberFormat="1" applyFont="1" applyBorder="1" applyAlignment="1" applyProtection="1">
      <alignment horizontal="left" vertical="center"/>
      <protection locked="0"/>
    </xf>
    <xf numFmtId="49" fontId="11" fillId="0" borderId="0" xfId="0" applyNumberFormat="1" applyFont="1" applyAlignment="1" applyProtection="1">
      <alignment horizontal="center" vertical="center" wrapText="1"/>
      <protection locked="0"/>
    </xf>
    <xf numFmtId="49" fontId="11" fillId="0" borderId="5" xfId="0" applyNumberFormat="1" applyFont="1" applyBorder="1" applyAlignment="1" applyProtection="1">
      <alignment horizontal="center" vertical="center" wrapText="1"/>
      <protection locked="0"/>
    </xf>
    <xf numFmtId="49" fontId="11" fillId="2" borderId="2" xfId="0" applyNumberFormat="1" applyFont="1" applyFill="1" applyBorder="1" applyAlignment="1">
      <alignment horizontal="center" vertical="center"/>
    </xf>
    <xf numFmtId="182" fontId="13" fillId="4" borderId="0" xfId="1" applyNumberFormat="1" applyFont="1" applyFill="1" applyAlignment="1">
      <alignment vertical="center" shrinkToFit="1"/>
    </xf>
    <xf numFmtId="182" fontId="13" fillId="4" borderId="0" xfId="1" applyNumberFormat="1" applyFont="1" applyFill="1" applyAlignment="1">
      <alignment horizontal="center" vertical="center" shrinkToFit="1"/>
    </xf>
    <xf numFmtId="182" fontId="13" fillId="2" borderId="0" xfId="1" applyNumberFormat="1" applyFont="1" applyFill="1" applyAlignment="1">
      <alignment horizontal="center" vertical="center"/>
    </xf>
    <xf numFmtId="182" fontId="13" fillId="4" borderId="0" xfId="1" applyNumberFormat="1" applyFont="1" applyFill="1" applyAlignment="1">
      <alignment horizontal="center" vertical="center"/>
    </xf>
    <xf numFmtId="182" fontId="13" fillId="4" borderId="13" xfId="1" applyNumberFormat="1" applyFont="1" applyFill="1" applyBorder="1" applyAlignment="1">
      <alignment horizontal="left" vertical="center"/>
    </xf>
    <xf numFmtId="182" fontId="13" fillId="4" borderId="0" xfId="1" applyNumberFormat="1" applyFont="1" applyFill="1">
      <alignment vertical="center"/>
    </xf>
    <xf numFmtId="182" fontId="13" fillId="4" borderId="0" xfId="1" applyNumberFormat="1" applyFont="1" applyFill="1" applyAlignment="1">
      <alignment horizontal="left" vertical="center"/>
    </xf>
    <xf numFmtId="49" fontId="13" fillId="2" borderId="8" xfId="1" applyNumberFormat="1" applyFont="1" applyFill="1" applyBorder="1" applyAlignment="1">
      <alignment horizontal="center" vertical="center"/>
    </xf>
    <xf numFmtId="49" fontId="13" fillId="2" borderId="9" xfId="1" applyNumberFormat="1" applyFont="1" applyFill="1" applyBorder="1" applyAlignment="1">
      <alignment horizontal="center" vertical="center"/>
    </xf>
    <xf numFmtId="49" fontId="13" fillId="2" borderId="10" xfId="1" applyNumberFormat="1" applyFont="1" applyFill="1" applyBorder="1" applyAlignment="1">
      <alignment horizontal="center" vertical="center"/>
    </xf>
    <xf numFmtId="49" fontId="13" fillId="2" borderId="0" xfId="1" applyNumberFormat="1" applyFont="1" applyFill="1" applyAlignment="1">
      <alignment horizontal="left" vertical="center"/>
    </xf>
    <xf numFmtId="188" fontId="13" fillId="4" borderId="0" xfId="1" applyNumberFormat="1" applyFont="1" applyFill="1" applyAlignment="1">
      <alignment horizontal="left" vertical="center" shrinkToFit="1"/>
    </xf>
    <xf numFmtId="49" fontId="13" fillId="2" borderId="17" xfId="1" applyNumberFormat="1" applyFont="1" applyFill="1" applyBorder="1" applyAlignment="1">
      <alignment horizontal="center" vertical="center" textRotation="255"/>
    </xf>
    <xf numFmtId="49" fontId="13" fillId="2" borderId="16" xfId="1" applyNumberFormat="1" applyFont="1" applyFill="1" applyBorder="1" applyAlignment="1">
      <alignment horizontal="center" vertical="center" textRotation="255"/>
    </xf>
    <xf numFmtId="49" fontId="13" fillId="2" borderId="15" xfId="1" applyNumberFormat="1" applyFont="1" applyFill="1" applyBorder="1" applyAlignment="1">
      <alignment horizontal="center" vertical="center" textRotation="255"/>
    </xf>
    <xf numFmtId="49" fontId="25" fillId="2" borderId="0" xfId="1" applyNumberFormat="1" applyFont="1" applyFill="1" applyAlignment="1">
      <alignment horizontal="center" vertical="center"/>
    </xf>
    <xf numFmtId="49" fontId="13" fillId="2" borderId="0" xfId="1" applyNumberFormat="1" applyFont="1" applyFill="1" applyAlignment="1">
      <alignment horizontal="justify" vertical="center" wrapText="1"/>
    </xf>
    <xf numFmtId="49" fontId="13" fillId="2" borderId="0" xfId="1" applyNumberFormat="1" applyFont="1" applyFill="1">
      <alignment vertical="center"/>
    </xf>
    <xf numFmtId="0" fontId="13" fillId="2" borderId="2" xfId="1" applyFont="1" applyFill="1" applyBorder="1" applyAlignment="1">
      <alignment vertical="center" shrinkToFit="1"/>
    </xf>
    <xf numFmtId="188" fontId="13" fillId="4" borderId="0" xfId="1" applyNumberFormat="1" applyFont="1" applyFill="1" applyAlignment="1">
      <alignment horizontal="left" vertical="center"/>
    </xf>
    <xf numFmtId="188" fontId="13" fillId="4" borderId="0" xfId="1" applyNumberFormat="1" applyFont="1" applyFill="1" applyAlignment="1">
      <alignment horizontal="center" vertical="center"/>
    </xf>
    <xf numFmtId="182" fontId="13" fillId="4" borderId="0" xfId="1" applyNumberFormat="1" applyFont="1" applyFill="1" applyAlignment="1">
      <alignment horizontal="left" vertical="center" shrinkToFit="1"/>
    </xf>
    <xf numFmtId="182" fontId="13" fillId="4" borderId="0" xfId="2" applyNumberFormat="1" applyFont="1" applyFill="1" applyAlignment="1">
      <alignment horizontal="left" vertical="center" shrinkToFit="1"/>
    </xf>
    <xf numFmtId="182" fontId="13" fillId="4" borderId="0" xfId="2" applyNumberFormat="1" applyFont="1" applyFill="1" applyAlignment="1">
      <alignment horizontal="center" vertical="center"/>
    </xf>
    <xf numFmtId="182" fontId="14" fillId="4" borderId="0" xfId="2" applyNumberFormat="1" applyFont="1" applyFill="1" applyAlignment="1">
      <alignment horizontal="center" vertical="center"/>
    </xf>
    <xf numFmtId="182" fontId="13" fillId="4" borderId="0" xfId="2" applyNumberFormat="1" applyFont="1" applyFill="1" applyAlignment="1">
      <alignment horizontal="left" vertical="center"/>
    </xf>
    <xf numFmtId="182" fontId="13" fillId="4" borderId="13" xfId="2" applyNumberFormat="1" applyFont="1" applyFill="1" applyBorder="1" applyAlignment="1">
      <alignment horizontal="left" vertical="center"/>
    </xf>
    <xf numFmtId="182" fontId="13" fillId="4" borderId="14" xfId="2" applyNumberFormat="1" applyFont="1" applyFill="1" applyBorder="1" applyAlignment="1">
      <alignment horizontal="left" vertical="center" shrinkToFit="1"/>
    </xf>
    <xf numFmtId="182" fontId="13" fillId="4" borderId="0" xfId="2" applyNumberFormat="1" applyFont="1" applyFill="1" applyAlignment="1">
      <alignment horizontal="center" vertical="center" shrinkToFit="1"/>
    </xf>
    <xf numFmtId="182" fontId="13" fillId="2" borderId="0" xfId="2" applyNumberFormat="1" applyFont="1" applyFill="1" applyAlignment="1">
      <alignment horizontal="center" vertical="center"/>
    </xf>
    <xf numFmtId="182" fontId="13" fillId="4" borderId="0" xfId="2" applyNumberFormat="1" applyFont="1" applyFill="1" applyAlignment="1">
      <alignment vertical="center"/>
    </xf>
    <xf numFmtId="182" fontId="13" fillId="4" borderId="5" xfId="2" applyNumberFormat="1" applyFont="1" applyFill="1" applyBorder="1" applyAlignment="1" applyProtection="1">
      <alignment horizontal="left" vertical="center"/>
      <protection locked="0"/>
    </xf>
    <xf numFmtId="182" fontId="13" fillId="4" borderId="5" xfId="2" applyNumberFormat="1" applyFont="1" applyFill="1" applyBorder="1" applyAlignment="1">
      <alignment horizontal="left" vertical="center"/>
    </xf>
    <xf numFmtId="182" fontId="13" fillId="4" borderId="2" xfId="2" applyNumberFormat="1" applyFont="1" applyFill="1" applyBorder="1" applyAlignment="1" applyProtection="1">
      <alignment horizontal="left" vertical="center"/>
      <protection locked="0"/>
    </xf>
    <xf numFmtId="182" fontId="13" fillId="4" borderId="0" xfId="2" applyNumberFormat="1" applyFont="1" applyFill="1" applyAlignment="1" applyProtection="1">
      <alignment horizontal="left" vertical="center"/>
      <protection locked="0"/>
    </xf>
    <xf numFmtId="0" fontId="13" fillId="0" borderId="0" xfId="1" applyFont="1" applyAlignment="1" applyProtection="1">
      <alignment horizontal="left" vertical="center" shrinkToFit="1"/>
      <protection locked="0"/>
    </xf>
    <xf numFmtId="182" fontId="13" fillId="3" borderId="0" xfId="1" applyNumberFormat="1" applyFont="1" applyFill="1" applyAlignment="1">
      <alignment horizontal="left" vertical="center"/>
    </xf>
    <xf numFmtId="182" fontId="11" fillId="2" borderId="11" xfId="1" applyNumberFormat="1" applyFont="1" applyFill="1" applyBorder="1" applyAlignment="1">
      <alignment vertical="center" shrinkToFit="1"/>
    </xf>
    <xf numFmtId="0" fontId="20" fillId="0" borderId="0" xfId="1" applyFont="1" applyAlignment="1">
      <alignment horizontal="center"/>
    </xf>
    <xf numFmtId="0" fontId="19" fillId="0" borderId="0" xfId="1" applyFont="1" applyAlignment="1">
      <alignment horizontal="center"/>
    </xf>
    <xf numFmtId="0" fontId="11" fillId="2" borderId="0" xfId="1" applyFont="1" applyFill="1" applyAlignment="1">
      <alignment horizontal="right" vertical="center"/>
    </xf>
    <xf numFmtId="0" fontId="11" fillId="2" borderId="5" xfId="1" applyFont="1" applyFill="1" applyBorder="1" applyAlignment="1">
      <alignment horizontal="justify" vertical="center" wrapText="1"/>
    </xf>
    <xf numFmtId="182" fontId="11" fillId="2" borderId="2" xfId="1" applyNumberFormat="1" applyFont="1" applyFill="1" applyBorder="1" applyAlignment="1">
      <alignment vertical="center" shrinkToFit="1"/>
    </xf>
    <xf numFmtId="182" fontId="11" fillId="3" borderId="0" xfId="1" applyNumberFormat="1" applyFont="1" applyFill="1" applyAlignment="1" applyProtection="1">
      <alignment horizontal="left" vertical="center" wrapText="1"/>
      <protection locked="0"/>
    </xf>
    <xf numFmtId="180" fontId="13" fillId="4" borderId="0" xfId="1" applyNumberFormat="1" applyFont="1" applyFill="1" applyAlignment="1">
      <alignment horizontal="right" vertical="center" indent="1" shrinkToFit="1"/>
    </xf>
    <xf numFmtId="178" fontId="13" fillId="4" borderId="5" xfId="1" applyNumberFormat="1" applyFont="1" applyFill="1" applyBorder="1" applyAlignment="1">
      <alignment horizontal="right" vertical="center" indent="1"/>
    </xf>
    <xf numFmtId="180" fontId="13" fillId="2" borderId="0" xfId="1" applyNumberFormat="1" applyFont="1" applyFill="1" applyAlignment="1">
      <alignment horizontal="right" vertical="center" indent="1" shrinkToFit="1"/>
    </xf>
    <xf numFmtId="182" fontId="24" fillId="4" borderId="0" xfId="1" applyNumberFormat="1" applyFill="1" applyAlignment="1">
      <alignment horizontal="center" vertical="center"/>
    </xf>
    <xf numFmtId="182" fontId="13" fillId="4" borderId="5" xfId="1" applyNumberFormat="1" applyFont="1" applyFill="1" applyBorder="1" applyAlignment="1">
      <alignment horizontal="center" vertical="center"/>
    </xf>
    <xf numFmtId="182" fontId="24" fillId="4" borderId="5" xfId="1" applyNumberFormat="1" applyFill="1" applyBorder="1" applyAlignment="1">
      <alignment horizontal="center" vertical="center"/>
    </xf>
    <xf numFmtId="179" fontId="13" fillId="4" borderId="0" xfId="1" applyNumberFormat="1" applyFont="1" applyFill="1" applyAlignment="1">
      <alignment horizontal="center" vertical="center"/>
    </xf>
    <xf numFmtId="183" fontId="13" fillId="4" borderId="0" xfId="1" applyNumberFormat="1" applyFont="1" applyFill="1" applyAlignment="1">
      <alignment horizontal="center" vertical="center"/>
    </xf>
    <xf numFmtId="182" fontId="11" fillId="4" borderId="0" xfId="1" applyNumberFormat="1" applyFont="1" applyFill="1" applyAlignment="1">
      <alignment horizontal="center" vertical="center" shrinkToFit="1"/>
    </xf>
    <xf numFmtId="182" fontId="11" fillId="2" borderId="2" xfId="1" applyNumberFormat="1" applyFont="1" applyFill="1" applyBorder="1" applyAlignment="1">
      <alignment horizontal="center" vertical="center"/>
    </xf>
    <xf numFmtId="182" fontId="11" fillId="2" borderId="2" xfId="1" applyNumberFormat="1" applyFont="1" applyFill="1" applyBorder="1" applyAlignment="1">
      <alignment horizontal="left" vertical="center"/>
    </xf>
    <xf numFmtId="49" fontId="11" fillId="2" borderId="0" xfId="1" applyNumberFormat="1" applyFont="1" applyFill="1" applyAlignment="1">
      <alignment horizontal="center" vertical="center"/>
    </xf>
    <xf numFmtId="182" fontId="11" fillId="4" borderId="9" xfId="1" applyNumberFormat="1" applyFont="1" applyFill="1" applyBorder="1" applyAlignment="1">
      <alignment horizontal="left" vertical="center" wrapText="1" shrinkToFit="1"/>
    </xf>
    <xf numFmtId="182" fontId="13" fillId="4" borderId="9" xfId="1" applyNumberFormat="1" applyFont="1" applyFill="1" applyBorder="1" applyAlignment="1">
      <alignment horizontal="left" vertical="center" shrinkToFit="1"/>
    </xf>
    <xf numFmtId="182" fontId="15" fillId="2" borderId="5" xfId="1" applyNumberFormat="1" applyFont="1" applyFill="1" applyBorder="1">
      <alignment vertical="center"/>
    </xf>
    <xf numFmtId="182" fontId="13" fillId="4" borderId="9" xfId="1" applyNumberFormat="1" applyFont="1" applyFill="1" applyBorder="1" applyAlignment="1">
      <alignment horizontal="left" vertical="center"/>
    </xf>
    <xf numFmtId="179" fontId="13" fillId="4" borderId="5" xfId="1" applyNumberFormat="1" applyFont="1" applyFill="1" applyBorder="1" applyAlignment="1">
      <alignment horizontal="center" vertical="center"/>
    </xf>
    <xf numFmtId="178" fontId="13" fillId="4" borderId="0" xfId="1" applyNumberFormat="1" applyFont="1" applyFill="1" applyAlignment="1">
      <alignment horizontal="right" vertical="center"/>
    </xf>
    <xf numFmtId="180" fontId="13" fillId="4" borderId="0" xfId="1" applyNumberFormat="1" applyFont="1" applyFill="1" applyAlignment="1">
      <alignment horizontal="right" vertical="center" shrinkToFit="1"/>
    </xf>
    <xf numFmtId="182" fontId="16" fillId="4" borderId="0" xfId="1" applyNumberFormat="1" applyFont="1" applyFill="1" applyAlignment="1">
      <alignment horizontal="center" vertical="center" shrinkToFit="1"/>
    </xf>
    <xf numFmtId="178" fontId="16" fillId="4" borderId="0" xfId="1" applyNumberFormat="1" applyFont="1" applyFill="1" applyAlignment="1">
      <alignment horizontal="center" vertical="center" shrinkToFit="1"/>
    </xf>
    <xf numFmtId="182" fontId="11" fillId="4" borderId="0" xfId="1" applyNumberFormat="1" applyFont="1" applyFill="1" applyAlignment="1">
      <alignment horizontal="left" vertical="center" wrapText="1"/>
    </xf>
    <xf numFmtId="182" fontId="13" fillId="2" borderId="2" xfId="1" applyNumberFormat="1" applyFont="1" applyFill="1" applyBorder="1" applyAlignment="1">
      <alignment horizontal="center" vertical="center"/>
    </xf>
    <xf numFmtId="182" fontId="11" fillId="2" borderId="2" xfId="1" applyNumberFormat="1" applyFont="1" applyFill="1" applyBorder="1" applyAlignment="1">
      <alignment horizontal="justify" vertical="center"/>
    </xf>
    <xf numFmtId="182" fontId="11" fillId="2" borderId="2" xfId="1" applyNumberFormat="1" applyFont="1" applyFill="1" applyBorder="1">
      <alignment vertical="center"/>
    </xf>
    <xf numFmtId="178" fontId="13" fillId="4" borderId="0" xfId="1" applyNumberFormat="1" applyFont="1" applyFill="1" applyAlignment="1">
      <alignment horizontal="center" vertical="center"/>
    </xf>
    <xf numFmtId="182" fontId="13" fillId="4" borderId="5" xfId="1" applyNumberFormat="1" applyFont="1" applyFill="1" applyBorder="1" applyAlignment="1">
      <alignment horizontal="left" vertical="center"/>
    </xf>
    <xf numFmtId="182" fontId="13" fillId="4" borderId="9" xfId="1" applyNumberFormat="1" applyFont="1" applyFill="1" applyBorder="1" applyAlignment="1">
      <alignment horizontal="center" vertical="center"/>
    </xf>
    <xf numFmtId="0" fontId="13" fillId="2" borderId="0" xfId="68" applyFont="1" applyFill="1" applyAlignment="1">
      <alignment vertical="center" wrapText="1"/>
    </xf>
    <xf numFmtId="0" fontId="25" fillId="2" borderId="0" xfId="68" applyFont="1" applyFill="1" applyAlignment="1">
      <alignment horizontal="center" vertical="center"/>
    </xf>
    <xf numFmtId="0" fontId="13" fillId="2" borderId="0" xfId="68" applyFont="1" applyFill="1" applyAlignment="1">
      <alignment horizontal="left" vertical="center"/>
    </xf>
    <xf numFmtId="0" fontId="11" fillId="2" borderId="0" xfId="68" applyFont="1" applyFill="1">
      <alignment vertical="center"/>
    </xf>
    <xf numFmtId="0" fontId="13" fillId="0" borderId="5" xfId="68" applyFont="1" applyBorder="1" applyAlignment="1" applyProtection="1">
      <alignment horizontal="center" vertical="center"/>
      <protection locked="0"/>
    </xf>
    <xf numFmtId="0" fontId="13" fillId="2" borderId="97" xfId="68" applyFont="1" applyFill="1" applyBorder="1" applyAlignment="1">
      <alignment horizontal="left" vertical="center"/>
    </xf>
    <xf numFmtId="0" fontId="11" fillId="2" borderId="97" xfId="68" applyFont="1" applyFill="1" applyBorder="1">
      <alignment vertical="center"/>
    </xf>
    <xf numFmtId="0" fontId="13" fillId="2" borderId="97" xfId="68" applyFont="1" applyFill="1" applyBorder="1" applyAlignment="1">
      <alignment vertical="center" wrapText="1"/>
    </xf>
    <xf numFmtId="0" fontId="29" fillId="0" borderId="0" xfId="0" applyFont="1" applyAlignment="1">
      <alignment horizontal="left" vertical="top" wrapText="1"/>
    </xf>
    <xf numFmtId="0" fontId="29" fillId="0" borderId="95" xfId="0" applyFont="1" applyBorder="1" applyAlignment="1">
      <alignment horizontal="left" vertical="top" wrapText="1"/>
    </xf>
    <xf numFmtId="49" fontId="29" fillId="0" borderId="92" xfId="0" applyNumberFormat="1" applyFont="1" applyBorder="1" applyAlignment="1">
      <alignment horizontal="center" vertical="top" wrapText="1"/>
    </xf>
    <xf numFmtId="49" fontId="29" fillId="0" borderId="93" xfId="0" applyNumberFormat="1" applyFont="1" applyBorder="1" applyAlignment="1">
      <alignment horizontal="center" vertical="top" wrapText="1"/>
    </xf>
    <xf numFmtId="49" fontId="29" fillId="0" borderId="94" xfId="0" applyNumberFormat="1" applyFont="1" applyBorder="1" applyAlignment="1">
      <alignment horizontal="center" vertical="top" wrapText="1"/>
    </xf>
    <xf numFmtId="0" fontId="29" fillId="0" borderId="92" xfId="0" applyFont="1" applyBorder="1" applyAlignment="1">
      <alignment horizontal="left" vertical="top" wrapText="1"/>
    </xf>
    <xf numFmtId="0" fontId="29" fillId="0" borderId="93" xfId="0" applyFont="1" applyBorder="1" applyAlignment="1">
      <alignment horizontal="left" vertical="top" wrapText="1"/>
    </xf>
    <xf numFmtId="0" fontId="29" fillId="0" borderId="94" xfId="0" applyFont="1" applyBorder="1" applyAlignment="1">
      <alignment horizontal="left" vertical="top" wrapText="1"/>
    </xf>
    <xf numFmtId="49" fontId="29" fillId="0" borderId="92" xfId="0" applyNumberFormat="1" applyFont="1" applyBorder="1" applyAlignment="1">
      <alignment horizontal="center" vertical="center" wrapText="1"/>
    </xf>
    <xf numFmtId="49" fontId="29" fillId="0" borderId="93" xfId="0" applyNumberFormat="1" applyFont="1" applyBorder="1" applyAlignment="1">
      <alignment horizontal="center" vertical="center" wrapText="1"/>
    </xf>
    <xf numFmtId="49" fontId="29" fillId="0" borderId="94" xfId="0" applyNumberFormat="1" applyFont="1" applyBorder="1" applyAlignment="1">
      <alignment horizontal="center" vertical="center" wrapText="1"/>
    </xf>
    <xf numFmtId="0" fontId="29" fillId="0" borderId="95" xfId="0" applyFont="1" applyBorder="1" applyAlignment="1">
      <alignment horizontal="center" vertical="top" wrapText="1"/>
    </xf>
    <xf numFmtId="0" fontId="29" fillId="0" borderId="92" xfId="0" applyFont="1" applyBorder="1" applyAlignment="1">
      <alignment horizontal="center" vertical="top" wrapText="1"/>
    </xf>
    <xf numFmtId="0" fontId="29" fillId="0" borderId="93" xfId="0" applyFont="1" applyBorder="1" applyAlignment="1">
      <alignment horizontal="center" vertical="top" wrapText="1"/>
    </xf>
    <xf numFmtId="0" fontId="29" fillId="0" borderId="94" xfId="0" applyFont="1" applyBorder="1" applyAlignment="1">
      <alignment horizontal="center" vertical="top" wrapText="1"/>
    </xf>
    <xf numFmtId="0" fontId="29" fillId="0" borderId="92" xfId="0" applyFont="1" applyBorder="1" applyAlignment="1">
      <alignment horizontal="left" vertical="center"/>
    </xf>
    <xf numFmtId="0" fontId="29" fillId="0" borderId="93" xfId="0" applyFont="1" applyBorder="1" applyAlignment="1">
      <alignment horizontal="left" vertical="center"/>
    </xf>
    <xf numFmtId="0" fontId="29" fillId="0" borderId="94" xfId="0" applyFont="1" applyBorder="1" applyAlignment="1">
      <alignment horizontal="left" vertical="center"/>
    </xf>
    <xf numFmtId="0" fontId="29" fillId="0" borderId="92" xfId="0" applyFont="1" applyBorder="1" applyAlignment="1">
      <alignment horizontal="center" vertical="center" wrapText="1"/>
    </xf>
    <xf numFmtId="0" fontId="29" fillId="0" borderId="93" xfId="0" applyFont="1" applyBorder="1" applyAlignment="1">
      <alignment horizontal="center" vertical="center" wrapText="1"/>
    </xf>
    <xf numFmtId="0" fontId="29" fillId="0" borderId="94" xfId="0" applyFont="1" applyBorder="1" applyAlignment="1">
      <alignment horizontal="center" vertical="center" wrapText="1"/>
    </xf>
    <xf numFmtId="0" fontId="29" fillId="0" borderId="95" xfId="0" applyFont="1" applyBorder="1" applyAlignment="1">
      <alignment horizontal="left" vertical="center" wrapText="1"/>
    </xf>
    <xf numFmtId="0" fontId="29" fillId="0" borderId="95" xfId="0" applyFont="1" applyBorder="1" applyAlignment="1">
      <alignment horizontal="left" vertical="center"/>
    </xf>
    <xf numFmtId="0" fontId="29" fillId="0" borderId="92" xfId="0" applyFont="1" applyBorder="1" applyAlignment="1">
      <alignment horizontal="left" vertical="center" wrapText="1"/>
    </xf>
    <xf numFmtId="0" fontId="29" fillId="0" borderId="93" xfId="0" applyFont="1" applyBorder="1" applyAlignment="1">
      <alignment horizontal="left" vertical="center" wrapText="1"/>
    </xf>
    <xf numFmtId="0" fontId="29" fillId="0" borderId="94" xfId="0" applyFont="1" applyBorder="1" applyAlignment="1">
      <alignment horizontal="left" vertical="center" wrapText="1"/>
    </xf>
    <xf numFmtId="0" fontId="29" fillId="0" borderId="0" xfId="0" applyFont="1" applyAlignment="1">
      <alignment horizontal="left" vertical="center" wrapText="1"/>
    </xf>
    <xf numFmtId="0" fontId="29" fillId="0" borderId="96" xfId="0" applyFont="1" applyBorder="1" applyAlignment="1">
      <alignment horizontal="center" vertical="center" wrapText="1"/>
    </xf>
    <xf numFmtId="0" fontId="29" fillId="0" borderId="97" xfId="0" applyFont="1" applyBorder="1" applyAlignment="1">
      <alignment horizontal="center" vertical="center" wrapText="1"/>
    </xf>
    <xf numFmtId="0" fontId="29" fillId="0" borderId="98"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92" xfId="0" applyFont="1" applyBorder="1" applyAlignment="1">
      <alignment horizontal="center" vertical="center"/>
    </xf>
    <xf numFmtId="0" fontId="29" fillId="0" borderId="93" xfId="0" applyFont="1" applyBorder="1" applyAlignment="1">
      <alignment horizontal="center" vertical="center"/>
    </xf>
    <xf numFmtId="0" fontId="29" fillId="3" borderId="8" xfId="5" applyFont="1" applyFill="1" applyBorder="1" applyAlignment="1">
      <alignment horizontal="left" vertical="center"/>
    </xf>
    <xf numFmtId="0" fontId="29" fillId="3" borderId="9" xfId="5" applyFont="1" applyFill="1" applyBorder="1" applyAlignment="1">
      <alignment horizontal="left" vertical="center"/>
    </xf>
    <xf numFmtId="0" fontId="29" fillId="3" borderId="10" xfId="5" applyFont="1" applyFill="1" applyBorder="1" applyAlignment="1">
      <alignment horizontal="left" vertical="center"/>
    </xf>
    <xf numFmtId="0" fontId="29" fillId="3" borderId="78" xfId="5" applyFont="1" applyFill="1" applyBorder="1" applyAlignment="1">
      <alignment horizontal="left" vertical="center"/>
    </xf>
    <xf numFmtId="0" fontId="29" fillId="3" borderId="1" xfId="5" applyFont="1" applyFill="1" applyBorder="1" applyAlignment="1">
      <alignment horizontal="left" vertical="center" wrapText="1"/>
    </xf>
    <xf numFmtId="0" fontId="29" fillId="3" borderId="2" xfId="5" applyFont="1" applyFill="1" applyBorder="1" applyAlignment="1">
      <alignment horizontal="left" vertical="center" wrapText="1"/>
    </xf>
    <xf numFmtId="0" fontId="29" fillId="0" borderId="8" xfId="5" applyFont="1" applyBorder="1" applyAlignment="1" applyProtection="1">
      <alignment horizontal="center" vertical="center"/>
      <protection locked="0"/>
    </xf>
    <xf numFmtId="0" fontId="29" fillId="0" borderId="9" xfId="5" applyFont="1" applyBorder="1" applyAlignment="1" applyProtection="1">
      <alignment horizontal="center" vertical="center"/>
      <protection locked="0"/>
    </xf>
    <xf numFmtId="185" fontId="29" fillId="0" borderId="4" xfId="5" applyNumberFormat="1" applyFont="1" applyBorder="1" applyAlignment="1" applyProtection="1">
      <alignment horizontal="center" vertical="center" shrinkToFit="1"/>
      <protection locked="0"/>
    </xf>
    <xf numFmtId="185" fontId="29" fillId="0" borderId="5" xfId="5" applyNumberFormat="1" applyFont="1" applyBorder="1" applyAlignment="1" applyProtection="1">
      <alignment horizontal="center" vertical="center" shrinkToFit="1"/>
      <protection locked="0"/>
    </xf>
    <xf numFmtId="0" fontId="29" fillId="3" borderId="5" xfId="5" applyFont="1" applyFill="1" applyBorder="1" applyAlignment="1">
      <alignment horizontal="center" vertical="center"/>
    </xf>
    <xf numFmtId="0" fontId="29" fillId="3" borderId="8" xfId="5" applyFont="1" applyFill="1" applyBorder="1" applyAlignment="1">
      <alignment horizontal="left" vertical="center" shrinkToFit="1"/>
    </xf>
    <xf numFmtId="0" fontId="29" fillId="3" borderId="9" xfId="5" applyFont="1" applyFill="1" applyBorder="1" applyAlignment="1">
      <alignment horizontal="left" vertical="center" shrinkToFit="1"/>
    </xf>
    <xf numFmtId="0" fontId="29" fillId="3" borderId="10" xfId="5" applyFont="1" applyFill="1" applyBorder="1" applyAlignment="1">
      <alignment horizontal="left" vertical="center" shrinkToFit="1"/>
    </xf>
    <xf numFmtId="185" fontId="29" fillId="0" borderId="8" xfId="5" applyNumberFormat="1" applyFont="1" applyBorder="1" applyAlignment="1" applyProtection="1">
      <alignment horizontal="center" vertical="center" shrinkToFit="1"/>
      <protection locked="0"/>
    </xf>
    <xf numFmtId="185" fontId="29" fillId="0" borderId="9" xfId="5" applyNumberFormat="1" applyFont="1" applyBorder="1" applyAlignment="1" applyProtection="1">
      <alignment horizontal="center" vertical="center" shrinkToFit="1"/>
      <protection locked="0"/>
    </xf>
    <xf numFmtId="0" fontId="29" fillId="3" borderId="9" xfId="5" applyFont="1" applyFill="1" applyBorder="1" applyAlignment="1">
      <alignment horizontal="center" vertical="center"/>
    </xf>
    <xf numFmtId="185" fontId="29" fillId="0" borderId="1" xfId="5" applyNumberFormat="1" applyFont="1" applyBorder="1" applyAlignment="1" applyProtection="1">
      <alignment horizontal="center" vertical="center" shrinkToFit="1"/>
      <protection locked="0"/>
    </xf>
    <xf numFmtId="185" fontId="29" fillId="0" borderId="86" xfId="5" applyNumberFormat="1" applyFont="1" applyBorder="1" applyAlignment="1" applyProtection="1">
      <alignment horizontal="center" vertical="center" shrinkToFit="1"/>
      <protection locked="0"/>
    </xf>
    <xf numFmtId="0" fontId="29" fillId="3" borderId="86" xfId="5" applyFont="1" applyFill="1" applyBorder="1" applyAlignment="1">
      <alignment horizontal="center" vertical="center"/>
    </xf>
    <xf numFmtId="0" fontId="29" fillId="3" borderId="2" xfId="5" applyFont="1" applyFill="1" applyBorder="1" applyAlignment="1">
      <alignment horizontal="left" vertical="center"/>
    </xf>
    <xf numFmtId="184" fontId="29" fillId="0" borderId="8" xfId="5" applyNumberFormat="1" applyFont="1" applyBorder="1" applyAlignment="1" applyProtection="1">
      <alignment horizontal="center" vertical="center"/>
      <protection locked="0"/>
    </xf>
    <xf numFmtId="184" fontId="29" fillId="0" borderId="9" xfId="5" applyNumberFormat="1" applyFont="1" applyBorder="1" applyAlignment="1" applyProtection="1">
      <alignment horizontal="center" vertical="center"/>
      <protection locked="0"/>
    </xf>
    <xf numFmtId="184" fontId="29" fillId="0" borderId="79" xfId="5" applyNumberFormat="1" applyFont="1" applyBorder="1" applyAlignment="1" applyProtection="1">
      <alignment horizontal="center" vertical="center"/>
      <protection locked="0"/>
    </xf>
    <xf numFmtId="0" fontId="29" fillId="0" borderId="79" xfId="5" applyFont="1" applyBorder="1" applyAlignment="1" applyProtection="1">
      <alignment horizontal="center" vertical="center"/>
      <protection locked="0"/>
    </xf>
    <xf numFmtId="0" fontId="29" fillId="3" borderId="8" xfId="5" applyFont="1" applyFill="1" applyBorder="1" applyAlignment="1">
      <alignment horizontal="left" vertical="center" wrapText="1"/>
    </xf>
    <xf numFmtId="0" fontId="29" fillId="3" borderId="9" xfId="5" applyFont="1" applyFill="1" applyBorder="1" applyAlignment="1">
      <alignment horizontal="left" vertical="center" wrapText="1"/>
    </xf>
    <xf numFmtId="0" fontId="29" fillId="3" borderId="10" xfId="5" applyFont="1" applyFill="1" applyBorder="1" applyAlignment="1">
      <alignment horizontal="left" vertical="center" wrapText="1"/>
    </xf>
    <xf numFmtId="191" fontId="29" fillId="0" borderId="8" xfId="55" applyNumberFormat="1" applyFont="1" applyFill="1" applyBorder="1" applyAlignment="1" applyProtection="1">
      <alignment horizontal="center" vertical="center"/>
      <protection locked="0"/>
    </xf>
    <xf numFmtId="191" fontId="29" fillId="0" borderId="9" xfId="55" applyNumberFormat="1" applyFont="1" applyFill="1" applyBorder="1" applyAlignment="1" applyProtection="1">
      <alignment horizontal="center" vertical="center"/>
      <protection locked="0"/>
    </xf>
    <xf numFmtId="191" fontId="29" fillId="0" borderId="79" xfId="55" applyNumberFormat="1" applyFont="1" applyFill="1" applyBorder="1" applyAlignment="1" applyProtection="1">
      <alignment horizontal="center" vertical="center"/>
      <protection locked="0"/>
    </xf>
    <xf numFmtId="0" fontId="29" fillId="3" borderId="0" xfId="5" applyFont="1" applyFill="1" applyAlignment="1">
      <alignment horizontal="center" vertical="center"/>
    </xf>
    <xf numFmtId="184" fontId="29" fillId="0" borderId="10" xfId="5" applyNumberFormat="1" applyFont="1" applyBorder="1" applyAlignment="1" applyProtection="1">
      <alignment horizontal="center" vertical="center"/>
      <protection locked="0"/>
    </xf>
    <xf numFmtId="0" fontId="29" fillId="3" borderId="3" xfId="5" applyFont="1" applyFill="1" applyBorder="1" applyAlignment="1">
      <alignment horizontal="left" vertical="center" wrapText="1"/>
    </xf>
    <xf numFmtId="0" fontId="29" fillId="3" borderId="1" xfId="5" applyFont="1" applyFill="1" applyBorder="1" applyAlignment="1">
      <alignment horizontal="left" vertical="center" shrinkToFit="1"/>
    </xf>
    <xf numFmtId="0" fontId="29" fillId="3" borderId="2" xfId="5" applyFont="1" applyFill="1" applyBorder="1" applyAlignment="1">
      <alignment horizontal="left" vertical="center" shrinkToFit="1"/>
    </xf>
    <xf numFmtId="0" fontId="29" fillId="3" borderId="3" xfId="5" applyFont="1" applyFill="1" applyBorder="1" applyAlignment="1">
      <alignment horizontal="left" vertical="center" shrinkToFit="1"/>
    </xf>
    <xf numFmtId="0" fontId="29" fillId="3" borderId="4" xfId="5" applyFont="1" applyFill="1" applyBorder="1" applyAlignment="1">
      <alignment horizontal="left" vertical="center" shrinkToFit="1"/>
    </xf>
    <xf numFmtId="0" fontId="29" fillId="3" borderId="5" xfId="5" applyFont="1" applyFill="1" applyBorder="1" applyAlignment="1">
      <alignment horizontal="left" vertical="center" shrinkToFit="1"/>
    </xf>
    <xf numFmtId="0" fontId="29" fillId="3" borderId="6" xfId="5" applyFont="1" applyFill="1" applyBorder="1" applyAlignment="1">
      <alignment horizontal="left" vertical="center" shrinkToFit="1"/>
    </xf>
    <xf numFmtId="0" fontId="29" fillId="3" borderId="3" xfId="5" applyFont="1" applyFill="1" applyBorder="1" applyAlignment="1">
      <alignment horizontal="left" vertical="center"/>
    </xf>
    <xf numFmtId="0" fontId="29" fillId="3" borderId="5" xfId="5" applyFont="1" applyFill="1" applyBorder="1" applyAlignment="1">
      <alignment horizontal="left" vertical="center"/>
    </xf>
    <xf numFmtId="0" fontId="29" fillId="3" borderId="4" xfId="5" applyFont="1" applyFill="1" applyBorder="1" applyAlignment="1">
      <alignment horizontal="left" vertical="center" wrapText="1"/>
    </xf>
    <xf numFmtId="0" fontId="29" fillId="3" borderId="5" xfId="5" applyFont="1" applyFill="1" applyBorder="1" applyAlignment="1">
      <alignment horizontal="left" vertical="center" wrapText="1"/>
    </xf>
    <xf numFmtId="0" fontId="29" fillId="3" borderId="6" xfId="5" applyFont="1" applyFill="1" applyBorder="1" applyAlignment="1">
      <alignment horizontal="left" vertical="center" wrapText="1"/>
    </xf>
    <xf numFmtId="0" fontId="29" fillId="3" borderId="2" xfId="5" applyFont="1" applyFill="1" applyBorder="1" applyAlignment="1">
      <alignment horizontal="center" vertical="center"/>
    </xf>
    <xf numFmtId="0" fontId="29" fillId="3" borderId="7" xfId="5" applyFont="1" applyFill="1" applyBorder="1" applyAlignment="1">
      <alignment horizontal="left" vertical="center" wrapText="1"/>
    </xf>
    <xf numFmtId="0" fontId="29" fillId="3" borderId="51" xfId="5" applyFont="1" applyFill="1" applyBorder="1" applyAlignment="1">
      <alignment horizontal="center" vertical="center"/>
    </xf>
    <xf numFmtId="191" fontId="29" fillId="0" borderId="8" xfId="5" applyNumberFormat="1" applyFont="1" applyBorder="1" applyAlignment="1" applyProtection="1">
      <alignment horizontal="center" vertical="center" shrinkToFit="1"/>
      <protection locked="0"/>
    </xf>
    <xf numFmtId="191" fontId="29" fillId="0" borderId="9" xfId="5" applyNumberFormat="1" applyFont="1" applyBorder="1" applyAlignment="1" applyProtection="1">
      <alignment horizontal="center" vertical="center" shrinkToFit="1"/>
      <protection locked="0"/>
    </xf>
    <xf numFmtId="49" fontId="29" fillId="0" borderId="8" xfId="5" applyNumberFormat="1" applyFont="1" applyBorder="1" applyAlignment="1" applyProtection="1">
      <alignment horizontal="center" vertical="center"/>
      <protection locked="0"/>
    </xf>
    <xf numFmtId="49" fontId="29" fillId="0" borderId="9" xfId="5" applyNumberFormat="1" applyFont="1" applyBorder="1" applyAlignment="1" applyProtection="1">
      <alignment horizontal="center" vertical="center"/>
      <protection locked="0"/>
    </xf>
    <xf numFmtId="49" fontId="29" fillId="0" borderId="10" xfId="5" applyNumberFormat="1" applyFont="1" applyBorder="1" applyAlignment="1" applyProtection="1">
      <alignment horizontal="center" vertical="center"/>
      <protection locked="0"/>
    </xf>
    <xf numFmtId="185" fontId="29" fillId="3" borderId="2" xfId="5" applyNumberFormat="1" applyFont="1" applyFill="1" applyBorder="1" applyAlignment="1">
      <alignment horizontal="center" vertical="center" shrinkToFit="1"/>
    </xf>
    <xf numFmtId="185" fontId="29" fillId="3" borderId="5" xfId="5" applyNumberFormat="1" applyFont="1" applyFill="1" applyBorder="1" applyAlignment="1">
      <alignment horizontal="center" vertical="center" shrinkToFit="1"/>
    </xf>
    <xf numFmtId="0" fontId="29" fillId="3" borderId="51" xfId="5" applyFont="1" applyFill="1" applyBorder="1" applyAlignment="1">
      <alignment horizontal="left" vertical="center" shrinkToFit="1"/>
    </xf>
    <xf numFmtId="0" fontId="29" fillId="3" borderId="0" xfId="5" applyFont="1" applyFill="1" applyAlignment="1">
      <alignment horizontal="left" vertical="center" shrinkToFit="1"/>
    </xf>
    <xf numFmtId="181" fontId="29" fillId="3" borderId="8" xfId="5" applyNumberFormat="1" applyFont="1" applyFill="1" applyBorder="1" applyAlignment="1">
      <alignment horizontal="left" vertical="center" shrinkToFit="1"/>
    </xf>
    <xf numFmtId="181" fontId="29" fillId="3" borderId="9" xfId="5" applyNumberFormat="1" applyFont="1" applyFill="1" applyBorder="1" applyAlignment="1">
      <alignment horizontal="left" vertical="center" shrinkToFit="1"/>
    </xf>
    <xf numFmtId="181" fontId="29" fillId="3" borderId="10" xfId="5" applyNumberFormat="1" applyFont="1" applyFill="1" applyBorder="1" applyAlignment="1">
      <alignment horizontal="left" vertical="center" shrinkToFit="1"/>
    </xf>
    <xf numFmtId="181" fontId="29" fillId="0" borderId="9" xfId="5" applyNumberFormat="1" applyFont="1" applyBorder="1" applyAlignment="1" applyProtection="1">
      <alignment horizontal="center" vertical="center" shrinkToFit="1"/>
      <protection locked="0"/>
    </xf>
    <xf numFmtId="181" fontId="29" fillId="0" borderId="78" xfId="5" applyNumberFormat="1" applyFont="1" applyBorder="1" applyAlignment="1" applyProtection="1">
      <alignment horizontal="center" vertical="center" shrinkToFit="1"/>
      <protection locked="0"/>
    </xf>
    <xf numFmtId="181" fontId="29" fillId="0" borderId="8" xfId="5" applyNumberFormat="1" applyFont="1" applyBorder="1" applyAlignment="1" applyProtection="1">
      <alignment horizontal="center" vertical="center" shrinkToFit="1"/>
      <protection locked="0"/>
    </xf>
    <xf numFmtId="181" fontId="29" fillId="0" borderId="10" xfId="5" applyNumberFormat="1" applyFont="1" applyBorder="1" applyAlignment="1" applyProtection="1">
      <alignment horizontal="center" vertical="center" shrinkToFit="1"/>
      <protection locked="0"/>
    </xf>
    <xf numFmtId="185" fontId="29" fillId="3" borderId="0" xfId="5" applyNumberFormat="1" applyFont="1" applyFill="1" applyAlignment="1">
      <alignment horizontal="center" vertical="center" shrinkToFit="1"/>
    </xf>
    <xf numFmtId="185" fontId="29" fillId="31" borderId="0" xfId="5" applyNumberFormat="1" applyFont="1" applyFill="1" applyAlignment="1">
      <alignment horizontal="center" vertical="center" shrinkToFit="1"/>
    </xf>
    <xf numFmtId="0" fontId="31" fillId="0" borderId="0" xfId="5" applyAlignment="1" applyProtection="1">
      <alignment horizontal="center" vertical="center"/>
      <protection locked="0"/>
    </xf>
    <xf numFmtId="0" fontId="29" fillId="3" borderId="51" xfId="5" applyFont="1" applyFill="1" applyBorder="1" applyAlignment="1">
      <alignment horizontal="left" vertical="center" wrapText="1"/>
    </xf>
    <xf numFmtId="0" fontId="29" fillId="3" borderId="0" xfId="5" applyFont="1" applyFill="1" applyAlignment="1">
      <alignment horizontal="left" vertical="center" wrapText="1"/>
    </xf>
    <xf numFmtId="0" fontId="29" fillId="3" borderId="49" xfId="5" applyFont="1" applyFill="1" applyBorder="1" applyAlignment="1">
      <alignment horizontal="left" vertical="center" wrapText="1"/>
    </xf>
    <xf numFmtId="0" fontId="29" fillId="3" borderId="1" xfId="5" applyFont="1" applyFill="1" applyBorder="1" applyAlignment="1">
      <alignment horizontal="left" vertical="center" wrapText="1" shrinkToFit="1"/>
    </xf>
    <xf numFmtId="0" fontId="29" fillId="0" borderId="1" xfId="5" applyFont="1" applyBorder="1" applyAlignment="1" applyProtection="1">
      <alignment horizontal="center" vertical="center"/>
      <protection locked="0"/>
    </xf>
    <xf numFmtId="0" fontId="29" fillId="0" borderId="2" xfId="5" applyFont="1" applyBorder="1" applyAlignment="1" applyProtection="1">
      <alignment horizontal="center" vertical="center"/>
      <protection locked="0"/>
    </xf>
    <xf numFmtId="0" fontId="29" fillId="0" borderId="80" xfId="5" applyFont="1" applyBorder="1" applyAlignment="1" applyProtection="1">
      <alignment horizontal="center" vertical="center"/>
      <protection locked="0"/>
    </xf>
    <xf numFmtId="0" fontId="29" fillId="0" borderId="4" xfId="5" applyFont="1" applyBorder="1" applyAlignment="1" applyProtection="1">
      <alignment horizontal="center" vertical="center"/>
      <protection locked="0"/>
    </xf>
    <xf numFmtId="0" fontId="29" fillId="0" borderId="5" xfId="5" applyFont="1" applyBorder="1" applyAlignment="1" applyProtection="1">
      <alignment horizontal="center" vertical="center"/>
      <protection locked="0"/>
    </xf>
    <xf numFmtId="0" fontId="29" fillId="0" borderId="82" xfId="5" applyFont="1" applyBorder="1" applyAlignment="1" applyProtection="1">
      <alignment horizontal="center" vertical="center"/>
      <protection locked="0"/>
    </xf>
    <xf numFmtId="0" fontId="29" fillId="0" borderId="81" xfId="5" applyFont="1" applyBorder="1" applyAlignment="1" applyProtection="1">
      <alignment horizontal="center" vertical="center"/>
      <protection locked="0"/>
    </xf>
    <xf numFmtId="0" fontId="29" fillId="0" borderId="83" xfId="5" applyFont="1" applyBorder="1" applyAlignment="1" applyProtection="1">
      <alignment horizontal="center" vertical="center"/>
      <protection locked="0"/>
    </xf>
    <xf numFmtId="0" fontId="29" fillId="0" borderId="3" xfId="5" applyFont="1" applyBorder="1" applyAlignment="1" applyProtection="1">
      <alignment horizontal="center" vertical="center"/>
      <protection locked="0"/>
    </xf>
    <xf numFmtId="0" fontId="29" fillId="0" borderId="6" xfId="5" applyFont="1" applyBorder="1" applyAlignment="1" applyProtection="1">
      <alignment horizontal="center" vertical="center"/>
      <protection locked="0"/>
    </xf>
    <xf numFmtId="0" fontId="29" fillId="3" borderId="4" xfId="5" applyFont="1" applyFill="1" applyBorder="1" applyAlignment="1">
      <alignment horizontal="left" vertical="center"/>
    </xf>
    <xf numFmtId="0" fontId="29" fillId="3" borderId="6" xfId="5" applyFont="1" applyFill="1" applyBorder="1" applyAlignment="1">
      <alignment horizontal="left" vertical="center"/>
    </xf>
    <xf numFmtId="0" fontId="29" fillId="0" borderId="9" xfId="5" applyFont="1" applyBorder="1" applyAlignment="1" applyProtection="1">
      <alignment horizontal="center" vertical="center" wrapText="1"/>
      <protection locked="0"/>
    </xf>
    <xf numFmtId="0" fontId="29" fillId="0" borderId="78" xfId="5" applyFont="1" applyBorder="1" applyAlignment="1" applyProtection="1">
      <alignment horizontal="center" vertical="center" wrapText="1"/>
      <protection locked="0"/>
    </xf>
    <xf numFmtId="0" fontId="29" fillId="0" borderId="79" xfId="5" applyFont="1" applyBorder="1" applyAlignment="1" applyProtection="1">
      <alignment horizontal="center" vertical="center" wrapText="1"/>
      <protection locked="0"/>
    </xf>
    <xf numFmtId="0" fontId="29" fillId="0" borderId="10" xfId="5" applyFont="1" applyBorder="1" applyAlignment="1" applyProtection="1">
      <alignment horizontal="center" vertical="center" wrapText="1"/>
      <protection locked="0"/>
    </xf>
    <xf numFmtId="49" fontId="29" fillId="0" borderId="79" xfId="5" applyNumberFormat="1" applyFont="1" applyBorder="1" applyAlignment="1" applyProtection="1">
      <alignment horizontal="center" vertical="center" wrapText="1"/>
      <protection locked="0"/>
    </xf>
    <xf numFmtId="49" fontId="29" fillId="0" borderId="9" xfId="5" applyNumberFormat="1" applyFont="1" applyBorder="1" applyAlignment="1" applyProtection="1">
      <alignment horizontal="center" vertical="center" wrapText="1"/>
      <protection locked="0"/>
    </xf>
    <xf numFmtId="49" fontId="29" fillId="0" borderId="78" xfId="5" applyNumberFormat="1" applyFont="1" applyBorder="1" applyAlignment="1" applyProtection="1">
      <alignment horizontal="center" vertical="center" wrapText="1"/>
      <protection locked="0"/>
    </xf>
    <xf numFmtId="49" fontId="29" fillId="0" borderId="10" xfId="5" applyNumberFormat="1" applyFont="1" applyBorder="1" applyAlignment="1" applyProtection="1">
      <alignment horizontal="center" vertical="center" wrapText="1"/>
      <protection locked="0"/>
    </xf>
    <xf numFmtId="0" fontId="29" fillId="0" borderId="8" xfId="5" applyFont="1" applyBorder="1" applyAlignment="1" applyProtection="1">
      <alignment horizontal="center" vertical="center" wrapText="1"/>
      <protection locked="0"/>
    </xf>
    <xf numFmtId="0" fontId="29" fillId="3" borderId="9" xfId="5" applyFont="1" applyFill="1" applyBorder="1" applyAlignment="1">
      <alignment horizontal="center" vertical="center" wrapText="1"/>
    </xf>
    <xf numFmtId="0" fontId="29" fillId="3" borderId="78" xfId="5" applyFont="1" applyFill="1" applyBorder="1" applyAlignment="1">
      <alignment horizontal="center" vertical="center" wrapText="1"/>
    </xf>
    <xf numFmtId="0" fontId="29" fillId="3" borderId="10" xfId="5" applyFont="1" applyFill="1" applyBorder="1" applyAlignment="1">
      <alignment horizontal="center" vertical="center" wrapText="1"/>
    </xf>
    <xf numFmtId="0" fontId="29" fillId="3" borderId="1" xfId="5" applyFont="1" applyFill="1" applyBorder="1" applyAlignment="1">
      <alignment horizontal="left" vertical="center"/>
    </xf>
    <xf numFmtId="0" fontId="29" fillId="3" borderId="51" xfId="5" applyFont="1" applyFill="1" applyBorder="1" applyAlignment="1">
      <alignment horizontal="left" vertical="center"/>
    </xf>
    <xf numFmtId="0" fontId="29" fillId="3" borderId="0" xfId="5" applyFont="1" applyFill="1" applyAlignment="1">
      <alignment horizontal="left" vertical="center"/>
    </xf>
    <xf numFmtId="0" fontId="29" fillId="3" borderId="49" xfId="5" applyFont="1" applyFill="1" applyBorder="1" applyAlignment="1">
      <alignment horizontal="left" vertical="center"/>
    </xf>
    <xf numFmtId="0" fontId="29" fillId="0" borderId="10" xfId="5" applyFont="1" applyBorder="1" applyAlignment="1" applyProtection="1">
      <alignment horizontal="center" vertical="center"/>
      <protection locked="0"/>
    </xf>
    <xf numFmtId="49" fontId="29" fillId="0" borderId="8" xfId="5" applyNumberFormat="1" applyFont="1" applyBorder="1" applyAlignment="1" applyProtection="1">
      <alignment horizontal="center" vertical="center" wrapText="1"/>
      <protection locked="0"/>
    </xf>
    <xf numFmtId="182" fontId="30" fillId="4" borderId="8" xfId="5" applyNumberFormat="1" applyFont="1" applyFill="1" applyBorder="1" applyAlignment="1" applyProtection="1">
      <alignment horizontal="left" vertical="center" wrapText="1" shrinkToFit="1"/>
      <protection locked="0"/>
    </xf>
    <xf numFmtId="182" fontId="30" fillId="4" borderId="9" xfId="5" applyNumberFormat="1" applyFont="1" applyFill="1" applyBorder="1" applyAlignment="1" applyProtection="1">
      <alignment horizontal="left" vertical="center" wrapText="1" shrinkToFit="1"/>
      <protection locked="0"/>
    </xf>
    <xf numFmtId="182" fontId="30" fillId="4" borderId="10" xfId="5" applyNumberFormat="1" applyFont="1" applyFill="1" applyBorder="1" applyAlignment="1" applyProtection="1">
      <alignment horizontal="left" vertical="center" wrapText="1" shrinkToFit="1"/>
      <protection locked="0"/>
    </xf>
    <xf numFmtId="182" fontId="29" fillId="4" borderId="9" xfId="5" applyNumberFormat="1" applyFont="1" applyFill="1" applyBorder="1" applyAlignment="1" applyProtection="1">
      <alignment horizontal="center" vertical="center" shrinkToFit="1"/>
      <protection locked="0"/>
    </xf>
    <xf numFmtId="0" fontId="29" fillId="3" borderId="0" xfId="5" applyFont="1" applyFill="1" applyAlignment="1">
      <alignment horizontal="center" vertical="center" wrapText="1"/>
    </xf>
    <xf numFmtId="0" fontId="29" fillId="0" borderId="8" xfId="5" applyFont="1" applyBorder="1" applyAlignment="1" applyProtection="1">
      <alignment horizontal="left" vertical="center"/>
      <protection locked="0"/>
    </xf>
    <xf numFmtId="0" fontId="29" fillId="0" borderId="9" xfId="5" applyFont="1" applyBorder="1" applyAlignment="1" applyProtection="1">
      <alignment horizontal="left" vertical="center"/>
      <protection locked="0"/>
    </xf>
    <xf numFmtId="0" fontId="29" fillId="0" borderId="10" xfId="5" applyFont="1" applyBorder="1" applyAlignment="1" applyProtection="1">
      <alignment horizontal="left" vertical="center"/>
      <protection locked="0"/>
    </xf>
    <xf numFmtId="49" fontId="29" fillId="0" borderId="4" xfId="5" applyNumberFormat="1" applyFont="1" applyBorder="1" applyAlignment="1" applyProtection="1">
      <alignment horizontal="center" vertical="center" wrapText="1"/>
      <protection locked="0"/>
    </xf>
    <xf numFmtId="49" fontId="29" fillId="0" borderId="5" xfId="5" applyNumberFormat="1" applyFont="1" applyBorder="1" applyAlignment="1" applyProtection="1">
      <alignment horizontal="center" vertical="center" wrapText="1"/>
      <protection locked="0"/>
    </xf>
    <xf numFmtId="49" fontId="29" fillId="0" borderId="6" xfId="5" applyNumberFormat="1" applyFont="1" applyBorder="1" applyAlignment="1" applyProtection="1">
      <alignment horizontal="center" vertical="center" wrapText="1"/>
      <protection locked="0"/>
    </xf>
    <xf numFmtId="0" fontId="29" fillId="3" borderId="7" xfId="5" applyFont="1" applyFill="1" applyBorder="1" applyAlignment="1">
      <alignment horizontal="left" vertical="center"/>
    </xf>
    <xf numFmtId="0" fontId="29" fillId="0" borderId="8" xfId="5" applyFont="1" applyBorder="1" applyAlignment="1" applyProtection="1">
      <alignment horizontal="left" vertical="center" shrinkToFit="1"/>
      <protection locked="0"/>
    </xf>
    <xf numFmtId="0" fontId="29" fillId="0" borderId="9" xfId="5" applyFont="1" applyBorder="1" applyAlignment="1" applyProtection="1">
      <alignment horizontal="left" vertical="center" shrinkToFit="1"/>
      <protection locked="0"/>
    </xf>
    <xf numFmtId="0" fontId="29" fillId="0" borderId="10" xfId="5" applyFont="1" applyBorder="1" applyAlignment="1" applyProtection="1">
      <alignment horizontal="left" vertical="center" shrinkToFit="1"/>
      <protection locked="0"/>
    </xf>
    <xf numFmtId="0" fontId="29" fillId="0" borderId="8" xfId="5" applyFont="1" applyBorder="1" applyAlignment="1" applyProtection="1">
      <alignment horizontal="center" vertical="center" shrinkToFit="1"/>
      <protection locked="0"/>
    </xf>
    <xf numFmtId="0" fontId="29" fillId="0" borderId="9" xfId="5" applyFont="1" applyBorder="1" applyAlignment="1" applyProtection="1">
      <alignment horizontal="center" vertical="center" shrinkToFit="1"/>
      <protection locked="0"/>
    </xf>
    <xf numFmtId="0" fontId="29" fillId="0" borderId="10" xfId="5" applyFont="1" applyBorder="1" applyAlignment="1" applyProtection="1">
      <alignment horizontal="center" vertical="center" shrinkToFit="1"/>
      <protection locked="0"/>
    </xf>
    <xf numFmtId="0" fontId="29" fillId="3" borderId="0" xfId="5" applyFont="1" applyFill="1" applyAlignment="1">
      <alignment horizontal="center" vertical="center" shrinkToFit="1"/>
    </xf>
    <xf numFmtId="0" fontId="29" fillId="31" borderId="0" xfId="5" applyFont="1" applyFill="1" applyAlignment="1">
      <alignment horizontal="center" vertical="center" shrinkToFit="1"/>
    </xf>
    <xf numFmtId="0" fontId="29" fillId="3" borderId="9" xfId="5" applyFont="1" applyFill="1" applyBorder="1" applyAlignment="1">
      <alignment horizontal="center" vertical="center" shrinkToFit="1"/>
    </xf>
    <xf numFmtId="0" fontId="29" fillId="31" borderId="9" xfId="5" applyFont="1" applyFill="1" applyBorder="1" applyAlignment="1">
      <alignment horizontal="center" vertical="center" shrinkToFit="1"/>
    </xf>
    <xf numFmtId="0" fontId="29" fillId="3" borderId="9" xfId="5" applyFont="1" applyFill="1" applyBorder="1" applyAlignment="1" applyProtection="1">
      <alignment horizontal="left" vertical="center" shrinkToFit="1"/>
      <protection locked="0"/>
    </xf>
    <xf numFmtId="0" fontId="29" fillId="3" borderId="10" xfId="5" applyFont="1" applyFill="1" applyBorder="1" applyAlignment="1" applyProtection="1">
      <alignment horizontal="left" vertical="center" shrinkToFit="1"/>
      <protection locked="0"/>
    </xf>
    <xf numFmtId="0" fontId="29" fillId="3" borderId="10" xfId="5" applyFont="1" applyFill="1" applyBorder="1" applyAlignment="1">
      <alignment horizontal="center" vertical="center"/>
    </xf>
    <xf numFmtId="182" fontId="29" fillId="4" borderId="8" xfId="5" applyNumberFormat="1" applyFont="1" applyFill="1" applyBorder="1" applyAlignment="1" applyProtection="1">
      <alignment horizontal="left" vertical="center" shrinkToFit="1"/>
      <protection locked="0"/>
    </xf>
    <xf numFmtId="182" fontId="29" fillId="4" borderId="9" xfId="5" applyNumberFormat="1" applyFont="1" applyFill="1" applyBorder="1" applyAlignment="1" applyProtection="1">
      <alignment horizontal="left" vertical="center" shrinkToFit="1"/>
      <protection locked="0"/>
    </xf>
    <xf numFmtId="182" fontId="29" fillId="4" borderId="10" xfId="5" applyNumberFormat="1" applyFont="1" applyFill="1" applyBorder="1" applyAlignment="1" applyProtection="1">
      <alignment horizontal="left" vertical="center" shrinkToFit="1"/>
      <protection locked="0"/>
    </xf>
    <xf numFmtId="182" fontId="29" fillId="4" borderId="8" xfId="5" applyNumberFormat="1" applyFont="1" applyFill="1" applyBorder="1" applyAlignment="1" applyProtection="1">
      <alignment horizontal="left" vertical="center"/>
      <protection locked="0"/>
    </xf>
    <xf numFmtId="182" fontId="29" fillId="4" borderId="9" xfId="5" applyNumberFormat="1" applyFont="1" applyFill="1" applyBorder="1" applyAlignment="1" applyProtection="1">
      <alignment horizontal="left" vertical="center"/>
      <protection locked="0"/>
    </xf>
    <xf numFmtId="182" fontId="29" fillId="4" borderId="10" xfId="5" applyNumberFormat="1" applyFont="1" applyFill="1" applyBorder="1" applyAlignment="1" applyProtection="1">
      <alignment horizontal="left" vertical="center"/>
      <protection locked="0"/>
    </xf>
    <xf numFmtId="182" fontId="29" fillId="36" borderId="8" xfId="5" applyNumberFormat="1" applyFont="1" applyFill="1" applyBorder="1" applyAlignment="1" applyProtection="1">
      <alignment horizontal="left" vertical="center" shrinkToFit="1"/>
      <protection locked="0"/>
    </xf>
    <xf numFmtId="182" fontId="29" fillId="36" borderId="9" xfId="5" applyNumberFormat="1" applyFont="1" applyFill="1" applyBorder="1" applyAlignment="1" applyProtection="1">
      <alignment horizontal="left" vertical="center" shrinkToFit="1"/>
      <protection locked="0"/>
    </xf>
    <xf numFmtId="182" fontId="29" fillId="36" borderId="10" xfId="5" applyNumberFormat="1" applyFont="1" applyFill="1" applyBorder="1" applyAlignment="1" applyProtection="1">
      <alignment horizontal="left" vertical="center" shrinkToFit="1"/>
      <protection locked="0"/>
    </xf>
    <xf numFmtId="0" fontId="29" fillId="36" borderId="8" xfId="5" applyFont="1" applyFill="1" applyBorder="1" applyAlignment="1" applyProtection="1">
      <alignment horizontal="left" vertical="center" shrinkToFit="1"/>
      <protection locked="0"/>
    </xf>
    <xf numFmtId="0" fontId="29" fillId="36" borderId="9" xfId="5" applyFont="1" applyFill="1" applyBorder="1" applyAlignment="1" applyProtection="1">
      <alignment horizontal="left" vertical="center" shrinkToFit="1"/>
      <protection locked="0"/>
    </xf>
    <xf numFmtId="0" fontId="29" fillId="36" borderId="10" xfId="5" applyFont="1" applyFill="1" applyBorder="1" applyAlignment="1" applyProtection="1">
      <alignment horizontal="left" vertical="center" shrinkToFit="1"/>
      <protection locked="0"/>
    </xf>
    <xf numFmtId="49" fontId="29" fillId="0" borderId="8" xfId="5" applyNumberFormat="1" applyFont="1" applyBorder="1" applyAlignment="1" applyProtection="1">
      <alignment horizontal="left" vertical="center" wrapText="1"/>
      <protection locked="0"/>
    </xf>
    <xf numFmtId="49" fontId="29" fillId="0" borderId="9" xfId="5" applyNumberFormat="1" applyFont="1" applyBorder="1" applyAlignment="1" applyProtection="1">
      <alignment horizontal="left" vertical="center" wrapText="1"/>
      <protection locked="0"/>
    </xf>
    <xf numFmtId="49" fontId="29" fillId="0" borderId="10" xfId="5" applyNumberFormat="1" applyFont="1" applyBorder="1" applyAlignment="1" applyProtection="1">
      <alignment horizontal="left" vertical="center" wrapText="1"/>
      <protection locked="0"/>
    </xf>
    <xf numFmtId="182" fontId="29" fillId="36" borderId="8" xfId="5" applyNumberFormat="1" applyFont="1" applyFill="1" applyBorder="1" applyAlignment="1" applyProtection="1">
      <alignment horizontal="left" vertical="center"/>
      <protection locked="0"/>
    </xf>
    <xf numFmtId="182" fontId="29" fillId="36" borderId="9" xfId="5" applyNumberFormat="1" applyFont="1" applyFill="1" applyBorder="1" applyAlignment="1" applyProtection="1">
      <alignment horizontal="left" vertical="center"/>
      <protection locked="0"/>
    </xf>
    <xf numFmtId="182" fontId="29" fillId="36" borderId="10" xfId="5" applyNumberFormat="1" applyFont="1" applyFill="1" applyBorder="1" applyAlignment="1" applyProtection="1">
      <alignment horizontal="left" vertical="center"/>
      <protection locked="0"/>
    </xf>
    <xf numFmtId="0" fontId="29" fillId="4" borderId="8" xfId="5" applyFont="1" applyFill="1" applyBorder="1" applyAlignment="1" applyProtection="1">
      <alignment horizontal="left" vertical="center" shrinkToFit="1"/>
      <protection locked="0"/>
    </xf>
    <xf numFmtId="0" fontId="29" fillId="4" borderId="9" xfId="5" applyFont="1" applyFill="1" applyBorder="1" applyAlignment="1" applyProtection="1">
      <alignment horizontal="left" vertical="center" shrinkToFit="1"/>
      <protection locked="0"/>
    </xf>
    <xf numFmtId="0" fontId="29" fillId="4" borderId="10" xfId="5" applyFont="1" applyFill="1" applyBorder="1" applyAlignment="1" applyProtection="1">
      <alignment horizontal="left" vertical="center" shrinkToFit="1"/>
      <protection locked="0"/>
    </xf>
    <xf numFmtId="0" fontId="84" fillId="3" borderId="0" xfId="5" applyFont="1" applyFill="1" applyAlignment="1" applyProtection="1">
      <alignment horizontal="center" vertical="center"/>
      <protection locked="0"/>
    </xf>
    <xf numFmtId="0" fontId="84" fillId="3" borderId="77" xfId="5" applyFont="1" applyFill="1" applyBorder="1" applyAlignment="1" applyProtection="1">
      <alignment horizontal="center" vertical="center"/>
      <protection locked="0"/>
    </xf>
    <xf numFmtId="0" fontId="84" fillId="3" borderId="0" xfId="5" applyFont="1" applyFill="1" applyAlignment="1">
      <alignment horizontal="center" vertical="center"/>
    </xf>
    <xf numFmtId="49" fontId="29" fillId="4" borderId="8" xfId="5" applyNumberFormat="1" applyFont="1" applyFill="1" applyBorder="1" applyAlignment="1" applyProtection="1">
      <alignment horizontal="left" vertical="center"/>
      <protection locked="0"/>
    </xf>
    <xf numFmtId="0" fontId="29" fillId="4" borderId="9" xfId="5" applyFont="1" applyFill="1" applyBorder="1" applyAlignment="1" applyProtection="1">
      <alignment horizontal="left" vertical="center"/>
      <protection locked="0"/>
    </xf>
    <xf numFmtId="0" fontId="29" fillId="4" borderId="10" xfId="5" applyFont="1" applyFill="1" applyBorder="1" applyAlignment="1" applyProtection="1">
      <alignment horizontal="left" vertical="center"/>
      <protection locked="0"/>
    </xf>
    <xf numFmtId="0" fontId="84" fillId="3" borderId="0" xfId="5" applyFont="1" applyFill="1" applyAlignment="1" applyProtection="1">
      <alignment horizontal="center" vertical="center" shrinkToFit="1"/>
      <protection locked="0"/>
    </xf>
    <xf numFmtId="0" fontId="84" fillId="3" borderId="76" xfId="5" applyFont="1" applyFill="1" applyBorder="1" applyAlignment="1" applyProtection="1">
      <alignment horizontal="center" vertical="center" shrinkToFit="1"/>
      <protection locked="0"/>
    </xf>
    <xf numFmtId="0" fontId="29" fillId="3" borderId="8" xfId="5" applyFont="1" applyFill="1" applyBorder="1" applyAlignment="1">
      <alignment horizontal="center" vertical="center" wrapText="1"/>
    </xf>
    <xf numFmtId="0" fontId="29" fillId="3" borderId="79" xfId="5" applyFont="1" applyFill="1" applyBorder="1" applyAlignment="1">
      <alignment horizontal="center" vertical="center" wrapText="1"/>
    </xf>
    <xf numFmtId="0" fontId="36" fillId="3" borderId="0" xfId="7" applyFont="1" applyFill="1" applyAlignment="1">
      <alignment horizontal="center" vertical="center"/>
    </xf>
    <xf numFmtId="0" fontId="38" fillId="3" borderId="20" xfId="7" applyFont="1" applyFill="1" applyBorder="1" applyAlignment="1">
      <alignment horizontal="right" vertical="center"/>
    </xf>
    <xf numFmtId="0" fontId="39" fillId="3" borderId="22" xfId="7" applyFont="1" applyFill="1" applyBorder="1" applyAlignment="1">
      <alignment horizontal="center" vertical="center"/>
    </xf>
    <xf numFmtId="0" fontId="39" fillId="3" borderId="27" xfId="7" applyFont="1" applyFill="1" applyBorder="1" applyAlignment="1">
      <alignment horizontal="center" vertical="center"/>
    </xf>
    <xf numFmtId="0" fontId="35" fillId="3" borderId="28" xfId="7" applyFont="1" applyFill="1" applyBorder="1" applyAlignment="1">
      <alignment horizontal="center" vertical="center"/>
    </xf>
    <xf numFmtId="0" fontId="35" fillId="3" borderId="31" xfId="7" applyFont="1" applyFill="1" applyBorder="1" applyAlignment="1">
      <alignment horizontal="center" vertical="center"/>
    </xf>
    <xf numFmtId="0" fontId="35" fillId="3" borderId="29" xfId="7" applyFont="1" applyFill="1" applyBorder="1" applyAlignment="1">
      <alignment horizontal="center" vertical="center"/>
    </xf>
    <xf numFmtId="188" fontId="35" fillId="4" borderId="30" xfId="7" applyNumberFormat="1" applyFont="1" applyFill="1" applyBorder="1" applyAlignment="1">
      <alignment horizontal="left" vertical="center" indent="1"/>
    </xf>
    <xf numFmtId="188" fontId="35" fillId="4" borderId="31" xfId="7" applyNumberFormat="1" applyFont="1" applyFill="1" applyBorder="1" applyAlignment="1">
      <alignment horizontal="left" vertical="center" indent="1"/>
    </xf>
    <xf numFmtId="188" fontId="35" fillId="4" borderId="32" xfId="7" applyNumberFormat="1" applyFont="1" applyFill="1" applyBorder="1" applyAlignment="1">
      <alignment horizontal="left" vertical="center" indent="1"/>
    </xf>
    <xf numFmtId="0" fontId="39" fillId="3" borderId="24" xfId="7" applyFont="1" applyFill="1" applyBorder="1" applyAlignment="1">
      <alignment horizontal="center" vertical="center"/>
    </xf>
    <xf numFmtId="0" fontId="39" fillId="3" borderId="25" xfId="7" applyFont="1" applyFill="1" applyBorder="1" applyAlignment="1">
      <alignment horizontal="center" vertical="center"/>
    </xf>
    <xf numFmtId="58" fontId="39" fillId="3" borderId="23" xfId="7" applyNumberFormat="1" applyFont="1" applyFill="1" applyBorder="1" applyAlignment="1">
      <alignment horizontal="center" vertical="center"/>
    </xf>
    <xf numFmtId="58" fontId="39" fillId="3" borderId="24" xfId="7" applyNumberFormat="1" applyFont="1" applyFill="1" applyBorder="1" applyAlignment="1">
      <alignment horizontal="center" vertical="center"/>
    </xf>
    <xf numFmtId="58" fontId="39" fillId="3" borderId="25" xfId="7" applyNumberFormat="1" applyFont="1" applyFill="1" applyBorder="1" applyAlignment="1">
      <alignment horizontal="center" vertical="center"/>
    </xf>
    <xf numFmtId="0" fontId="71" fillId="0" borderId="0" xfId="7" applyFont="1" applyAlignment="1" applyProtection="1">
      <alignment horizontal="center" vertical="center"/>
      <protection locked="0"/>
    </xf>
    <xf numFmtId="0" fontId="38" fillId="3" borderId="35" xfId="7" applyFont="1" applyFill="1" applyBorder="1" applyAlignment="1">
      <alignment horizontal="center" vertical="center"/>
    </xf>
    <xf numFmtId="0" fontId="38" fillId="3" borderId="36" xfId="7" applyFont="1" applyFill="1" applyBorder="1" applyAlignment="1">
      <alignment horizontal="center" vertical="center"/>
    </xf>
    <xf numFmtId="188" fontId="39" fillId="4" borderId="8" xfId="7" applyNumberFormat="1" applyFont="1" applyFill="1" applyBorder="1" applyAlignment="1">
      <alignment horizontal="center" vertical="center"/>
    </xf>
    <xf numFmtId="188" fontId="39" fillId="4" borderId="34" xfId="7" applyNumberFormat="1" applyFont="1" applyFill="1" applyBorder="1" applyAlignment="1">
      <alignment horizontal="center" vertical="center"/>
    </xf>
    <xf numFmtId="0" fontId="39" fillId="0" borderId="4" xfId="7" applyFont="1" applyBorder="1" applyAlignment="1" applyProtection="1">
      <alignment horizontal="center" vertical="center"/>
      <protection locked="0"/>
    </xf>
    <xf numFmtId="0" fontId="39" fillId="0" borderId="64" xfId="7" applyFont="1" applyBorder="1" applyAlignment="1" applyProtection="1">
      <alignment horizontal="center" vertical="center"/>
      <protection locked="0"/>
    </xf>
    <xf numFmtId="0" fontId="39" fillId="3" borderId="33" xfId="7" applyFont="1" applyFill="1" applyBorder="1" applyAlignment="1">
      <alignment horizontal="center" vertical="center"/>
    </xf>
    <xf numFmtId="0" fontId="39" fillId="3" borderId="9" xfId="7" applyFont="1" applyFill="1" applyBorder="1" applyAlignment="1">
      <alignment horizontal="center" vertical="center"/>
    </xf>
    <xf numFmtId="0" fontId="39" fillId="0" borderId="8" xfId="7" applyFont="1" applyBorder="1" applyAlignment="1" applyProtection="1">
      <alignment horizontal="left" vertical="center" indent="1"/>
      <protection locked="0"/>
    </xf>
    <xf numFmtId="0" fontId="39" fillId="0" borderId="9" xfId="7" applyFont="1" applyBorder="1" applyAlignment="1" applyProtection="1">
      <alignment horizontal="left" vertical="center" indent="1"/>
      <protection locked="0"/>
    </xf>
    <xf numFmtId="0" fontId="39" fillId="0" borderId="34" xfId="7" applyFont="1" applyBorder="1" applyAlignment="1" applyProtection="1">
      <alignment horizontal="left" vertical="center" indent="1"/>
      <protection locked="0"/>
    </xf>
    <xf numFmtId="0" fontId="39" fillId="3" borderId="8" xfId="7" applyFont="1" applyFill="1" applyBorder="1" applyAlignment="1">
      <alignment horizontal="center" vertical="center"/>
    </xf>
    <xf numFmtId="0" fontId="39" fillId="3" borderId="4" xfId="7" applyFont="1" applyFill="1" applyBorder="1" applyAlignment="1">
      <alignment horizontal="center" vertical="center"/>
    </xf>
    <xf numFmtId="0" fontId="39" fillId="3" borderId="5" xfId="7" applyFont="1" applyFill="1" applyBorder="1" applyAlignment="1">
      <alignment horizontal="center" vertical="center"/>
    </xf>
    <xf numFmtId="0" fontId="38" fillId="3" borderId="47" xfId="7" applyFont="1" applyFill="1" applyBorder="1" applyAlignment="1">
      <alignment horizontal="center" vertical="center"/>
    </xf>
    <xf numFmtId="0" fontId="38" fillId="3" borderId="70" xfId="7" applyFont="1" applyFill="1" applyBorder="1" applyAlignment="1">
      <alignment horizontal="center" vertical="center"/>
    </xf>
    <xf numFmtId="0" fontId="38" fillId="3" borderId="48" xfId="7" applyFont="1" applyFill="1" applyBorder="1" applyAlignment="1">
      <alignment horizontal="center" vertical="center"/>
    </xf>
    <xf numFmtId="0" fontId="39" fillId="0" borderId="7" xfId="7" applyFont="1" applyBorder="1" applyAlignment="1" applyProtection="1">
      <alignment horizontal="center" vertical="center"/>
      <protection locked="0"/>
    </xf>
    <xf numFmtId="0" fontId="39" fillId="0" borderId="44" xfId="7" applyFont="1" applyBorder="1" applyAlignment="1" applyProtection="1">
      <alignment horizontal="center" vertical="center"/>
      <protection locked="0"/>
    </xf>
    <xf numFmtId="189" fontId="35" fillId="4" borderId="7" xfId="7" applyNumberFormat="1" applyFont="1" applyFill="1" applyBorder="1" applyAlignment="1">
      <alignment horizontal="center" vertical="center"/>
    </xf>
    <xf numFmtId="189" fontId="35" fillId="4" borderId="44" xfId="7" applyNumberFormat="1" applyFont="1" applyFill="1" applyBorder="1" applyAlignment="1">
      <alignment horizontal="center" vertical="center"/>
    </xf>
    <xf numFmtId="0" fontId="39" fillId="3" borderId="37" xfId="7" applyFont="1" applyFill="1" applyBorder="1" applyAlignment="1">
      <alignment horizontal="center" vertical="center" wrapText="1"/>
    </xf>
    <xf numFmtId="0" fontId="39" fillId="3" borderId="40" xfId="7" applyFont="1" applyFill="1" applyBorder="1" applyAlignment="1">
      <alignment horizontal="center" vertical="center" wrapText="1"/>
    </xf>
    <xf numFmtId="0" fontId="39" fillId="0" borderId="39" xfId="7" applyFont="1" applyBorder="1" applyAlignment="1" applyProtection="1">
      <alignment horizontal="left" vertical="center" indent="1"/>
      <protection locked="0"/>
    </xf>
    <xf numFmtId="0" fontId="39" fillId="0" borderId="40" xfId="7" applyFont="1" applyBorder="1" applyAlignment="1" applyProtection="1">
      <alignment horizontal="left" vertical="center" indent="1"/>
      <protection locked="0"/>
    </xf>
    <xf numFmtId="0" fontId="39" fillId="0" borderId="41" xfId="7" applyFont="1" applyBorder="1" applyAlignment="1" applyProtection="1">
      <alignment horizontal="left" vertical="center" indent="1"/>
      <protection locked="0"/>
    </xf>
    <xf numFmtId="0" fontId="39" fillId="3" borderId="7" xfId="7" applyFont="1" applyFill="1" applyBorder="1" applyAlignment="1">
      <alignment horizontal="center" vertical="center"/>
    </xf>
    <xf numFmtId="0" fontId="39" fillId="3" borderId="45" xfId="7" applyFont="1" applyFill="1" applyBorder="1" applyAlignment="1">
      <alignment horizontal="center" vertical="center"/>
    </xf>
    <xf numFmtId="188" fontId="39" fillId="4" borderId="7" xfId="7" applyNumberFormat="1" applyFont="1" applyFill="1" applyBorder="1" applyAlignment="1">
      <alignment horizontal="left" vertical="center" wrapText="1" indent="1"/>
    </xf>
    <xf numFmtId="188" fontId="39" fillId="4" borderId="44" xfId="7" applyNumberFormat="1" applyFont="1" applyFill="1" applyBorder="1" applyAlignment="1">
      <alignment horizontal="left" vertical="center" wrapText="1" indent="1"/>
    </xf>
    <xf numFmtId="0" fontId="35" fillId="0" borderId="45" xfId="7" applyFont="1" applyBorder="1" applyAlignment="1" applyProtection="1">
      <alignment horizontal="left" vertical="center" indent="1"/>
      <protection locked="0"/>
    </xf>
    <xf numFmtId="0" fontId="35" fillId="0" borderId="71" xfId="7" applyFont="1" applyBorder="1" applyAlignment="1" applyProtection="1">
      <alignment horizontal="left" vertical="center" indent="1"/>
      <protection locked="0"/>
    </xf>
    <xf numFmtId="0" fontId="39" fillId="3" borderId="42" xfId="7" applyFont="1" applyFill="1" applyBorder="1" applyAlignment="1">
      <alignment horizontal="center" vertical="center"/>
    </xf>
    <xf numFmtId="0" fontId="39" fillId="0" borderId="26" xfId="7" applyFont="1" applyBorder="1" applyAlignment="1" applyProtection="1">
      <alignment horizontal="center" vertical="center"/>
      <protection locked="0"/>
    </xf>
    <xf numFmtId="0" fontId="39" fillId="0" borderId="65" xfId="7" applyFont="1" applyBorder="1" applyAlignment="1" applyProtection="1">
      <alignment horizontal="center" vertical="center"/>
      <protection locked="0"/>
    </xf>
    <xf numFmtId="0" fontId="35" fillId="3" borderId="26" xfId="7" applyFont="1" applyFill="1" applyBorder="1" applyAlignment="1">
      <alignment horizontal="center" vertical="center"/>
    </xf>
    <xf numFmtId="0" fontId="35" fillId="3" borderId="65" xfId="7" applyFont="1" applyFill="1" applyBorder="1" applyAlignment="1">
      <alignment horizontal="center" vertical="center"/>
    </xf>
    <xf numFmtId="0" fontId="35" fillId="3" borderId="30" xfId="7" applyFont="1" applyFill="1" applyBorder="1" applyAlignment="1">
      <alignment horizontal="center" vertical="center"/>
    </xf>
    <xf numFmtId="0" fontId="35" fillId="3" borderId="32" xfId="7" applyFont="1" applyFill="1" applyBorder="1" applyAlignment="1">
      <alignment horizontal="center" vertical="center"/>
    </xf>
    <xf numFmtId="0" fontId="38" fillId="3" borderId="46" xfId="7" applyFont="1" applyFill="1" applyBorder="1" applyAlignment="1">
      <alignment horizontal="center" vertical="center"/>
    </xf>
    <xf numFmtId="0" fontId="38" fillId="3" borderId="26" xfId="7" applyFont="1" applyFill="1" applyBorder="1" applyAlignment="1">
      <alignment horizontal="center" vertical="center"/>
    </xf>
    <xf numFmtId="0" fontId="40" fillId="3" borderId="26" xfId="7" applyFont="1" applyFill="1" applyBorder="1" applyAlignment="1">
      <alignment horizontal="center" vertical="center"/>
    </xf>
    <xf numFmtId="0" fontId="35" fillId="0" borderId="39" xfId="7" applyFont="1" applyBorder="1" applyAlignment="1" applyProtection="1">
      <alignment horizontal="center" vertical="center"/>
      <protection locked="0"/>
    </xf>
    <xf numFmtId="0" fontId="35" fillId="0" borderId="41" xfId="7" applyFont="1" applyBorder="1" applyAlignment="1" applyProtection="1">
      <alignment horizontal="center" vertical="center"/>
      <protection locked="0"/>
    </xf>
    <xf numFmtId="0" fontId="39" fillId="3" borderId="31" xfId="7" applyFont="1" applyFill="1" applyBorder="1" applyAlignment="1">
      <alignment horizontal="center" vertical="center" shrinkToFit="1"/>
    </xf>
    <xf numFmtId="0" fontId="39" fillId="3" borderId="29" xfId="7" applyFont="1" applyFill="1" applyBorder="1" applyAlignment="1">
      <alignment horizontal="center" vertical="center" shrinkToFit="1"/>
    </xf>
    <xf numFmtId="0" fontId="39" fillId="3" borderId="40" xfId="7" applyFont="1" applyFill="1" applyBorder="1" applyAlignment="1">
      <alignment horizontal="center" vertical="center" shrinkToFit="1"/>
    </xf>
    <xf numFmtId="0" fontId="39" fillId="3" borderId="38" xfId="7" applyFont="1" applyFill="1" applyBorder="1" applyAlignment="1">
      <alignment horizontal="center" vertical="center" shrinkToFit="1"/>
    </xf>
    <xf numFmtId="188" fontId="39" fillId="4" borderId="42" xfId="7" applyNumberFormat="1" applyFont="1" applyFill="1" applyBorder="1" applyAlignment="1">
      <alignment horizontal="left" vertical="center" wrapText="1" indent="1"/>
    </xf>
    <xf numFmtId="188" fontId="39" fillId="4" borderId="43" xfId="7" applyNumberFormat="1" applyFont="1" applyFill="1" applyBorder="1" applyAlignment="1">
      <alignment horizontal="left" vertical="center" wrapText="1" indent="1"/>
    </xf>
    <xf numFmtId="0" fontId="39" fillId="3" borderId="10" xfId="7" applyFont="1" applyFill="1" applyBorder="1" applyAlignment="1">
      <alignment horizontal="center" vertical="center"/>
    </xf>
    <xf numFmtId="0" fontId="39" fillId="3" borderId="6" xfId="7" applyFont="1" applyFill="1" applyBorder="1" applyAlignment="1">
      <alignment horizontal="center" vertical="center"/>
    </xf>
    <xf numFmtId="188" fontId="39" fillId="4" borderId="8" xfId="7" applyNumberFormat="1" applyFont="1" applyFill="1" applyBorder="1" applyAlignment="1">
      <alignment horizontal="left" vertical="center" indent="1"/>
    </xf>
    <xf numFmtId="188" fontId="39" fillId="4" borderId="9" xfId="7" applyNumberFormat="1" applyFont="1" applyFill="1" applyBorder="1" applyAlignment="1">
      <alignment horizontal="left" vertical="center" indent="1"/>
    </xf>
    <xf numFmtId="188" fontId="39" fillId="4" borderId="10" xfId="7" applyNumberFormat="1" applyFont="1" applyFill="1" applyBorder="1" applyAlignment="1">
      <alignment horizontal="left" vertical="center" indent="1"/>
    </xf>
    <xf numFmtId="0" fontId="42" fillId="3" borderId="8" xfId="69" applyFont="1" applyFill="1" applyBorder="1" applyAlignment="1">
      <alignment horizontal="center" vertical="center" wrapText="1"/>
    </xf>
    <xf numFmtId="0" fontId="42" fillId="3" borderId="93" xfId="69" applyFont="1" applyFill="1" applyBorder="1" applyAlignment="1">
      <alignment horizontal="center" vertical="center" wrapText="1"/>
    </xf>
    <xf numFmtId="0" fontId="1" fillId="0" borderId="8" xfId="69" applyBorder="1" applyAlignment="1">
      <alignment horizontal="center" vertical="center"/>
    </xf>
    <xf numFmtId="0" fontId="1" fillId="0" borderId="93" xfId="69" applyBorder="1" applyAlignment="1">
      <alignment horizontal="center" vertical="center"/>
    </xf>
    <xf numFmtId="0" fontId="1" fillId="0" borderId="10" xfId="69" applyBorder="1" applyAlignment="1">
      <alignment horizontal="center" vertical="center"/>
    </xf>
    <xf numFmtId="0" fontId="0" fillId="3" borderId="8" xfId="0" applyFill="1" applyBorder="1" applyAlignment="1">
      <alignment horizontal="center"/>
    </xf>
    <xf numFmtId="0" fontId="0" fillId="3" borderId="10" xfId="0" applyFill="1" applyBorder="1" applyAlignment="1">
      <alignment horizontal="center"/>
    </xf>
    <xf numFmtId="0" fontId="39" fillId="3" borderId="7" xfId="7" applyFont="1" applyFill="1" applyBorder="1" applyAlignment="1">
      <alignment horizontal="center" vertical="center" wrapText="1"/>
    </xf>
    <xf numFmtId="0" fontId="39" fillId="0" borderId="7" xfId="7" applyFont="1" applyBorder="1" applyAlignment="1" applyProtection="1">
      <alignment horizontal="center" vertical="center" wrapText="1"/>
      <protection locked="0"/>
    </xf>
    <xf numFmtId="188" fontId="39" fillId="4" borderId="7" xfId="7" applyNumberFormat="1" applyFont="1" applyFill="1" applyBorder="1" applyAlignment="1">
      <alignment horizontal="center" vertical="center"/>
    </xf>
    <xf numFmtId="0" fontId="35" fillId="0" borderId="7" xfId="7" applyFont="1" applyBorder="1" applyAlignment="1" applyProtection="1">
      <alignment horizontal="center" vertical="center"/>
      <protection locked="0"/>
    </xf>
    <xf numFmtId="0" fontId="39" fillId="0" borderId="0" xfId="67" applyFont="1" applyAlignment="1">
      <alignment horizontal="center" vertical="center"/>
    </xf>
    <xf numFmtId="0" fontId="38" fillId="3" borderId="97" xfId="67" applyFont="1" applyFill="1" applyBorder="1" applyAlignment="1">
      <alignment horizontal="center" vertical="center"/>
    </xf>
    <xf numFmtId="0" fontId="38" fillId="3" borderId="98" xfId="67" applyFont="1" applyFill="1" applyBorder="1" applyAlignment="1">
      <alignment horizontal="center" vertical="center"/>
    </xf>
    <xf numFmtId="0" fontId="39" fillId="0" borderId="8" xfId="67" applyFont="1" applyBorder="1" applyAlignment="1">
      <alignment horizontal="center" vertical="top"/>
    </xf>
    <xf numFmtId="0" fontId="39" fillId="0" borderId="9" xfId="67" applyFont="1" applyBorder="1" applyAlignment="1">
      <alignment horizontal="center" vertical="top"/>
    </xf>
    <xf numFmtId="0" fontId="39" fillId="0" borderId="10" xfId="67" applyFont="1" applyBorder="1" applyAlignment="1">
      <alignment horizontal="center" vertical="top"/>
    </xf>
    <xf numFmtId="0" fontId="39" fillId="0" borderId="8" xfId="67" applyFont="1" applyBorder="1" applyAlignment="1">
      <alignment horizontal="left" vertical="center"/>
    </xf>
    <xf numFmtId="0" fontId="39" fillId="0" borderId="9" xfId="67" applyFont="1" applyBorder="1" applyAlignment="1">
      <alignment horizontal="left" vertical="center"/>
    </xf>
    <xf numFmtId="0" fontId="39" fillId="0" borderId="10" xfId="67" applyFont="1" applyBorder="1" applyAlignment="1">
      <alignment horizontal="left" vertical="center"/>
    </xf>
    <xf numFmtId="0" fontId="39" fillId="0" borderId="8" xfId="67" applyFont="1" applyBorder="1" applyAlignment="1">
      <alignment horizontal="center" vertical="center"/>
    </xf>
    <xf numFmtId="0" fontId="39" fillId="0" borderId="9" xfId="67" applyFont="1" applyBorder="1" applyAlignment="1">
      <alignment horizontal="center" vertical="center"/>
    </xf>
    <xf numFmtId="0" fontId="39" fillId="0" borderId="10" xfId="67" applyFont="1" applyBorder="1" applyAlignment="1">
      <alignment horizontal="center" vertical="center"/>
    </xf>
    <xf numFmtId="0" fontId="38" fillId="3" borderId="8" xfId="67" applyFont="1" applyFill="1" applyBorder="1" applyAlignment="1">
      <alignment horizontal="center" vertical="center"/>
    </xf>
    <xf numFmtId="0" fontId="38" fillId="3" borderId="53" xfId="67" applyFont="1" applyFill="1" applyBorder="1" applyAlignment="1">
      <alignment horizontal="left" vertical="center"/>
    </xf>
    <xf numFmtId="0" fontId="39" fillId="3" borderId="10" xfId="67" applyFont="1" applyFill="1" applyBorder="1" applyAlignment="1">
      <alignment horizontal="center" vertical="center"/>
    </xf>
    <xf numFmtId="0" fontId="38" fillId="3" borderId="5" xfId="67" applyFont="1" applyFill="1" applyBorder="1" applyAlignment="1">
      <alignment horizontal="left" vertical="center"/>
    </xf>
    <xf numFmtId="0" fontId="38" fillId="3" borderId="9" xfId="67" applyFont="1" applyFill="1" applyBorder="1" applyAlignment="1">
      <alignment horizontal="left" vertical="center"/>
    </xf>
    <xf numFmtId="0" fontId="38" fillId="0" borderId="9" xfId="67" applyFont="1" applyBorder="1" applyAlignment="1">
      <alignment horizontal="center" vertical="center"/>
    </xf>
    <xf numFmtId="0" fontId="38" fillId="0" borderId="9" xfId="67" applyFont="1" applyBorder="1" applyAlignment="1">
      <alignment horizontal="left" vertical="center"/>
    </xf>
    <xf numFmtId="0" fontId="38" fillId="3" borderId="97" xfId="67" applyFont="1" applyFill="1" applyBorder="1" applyAlignment="1">
      <alignment horizontal="left" vertical="center"/>
    </xf>
    <xf numFmtId="0" fontId="38" fillId="3" borderId="0" xfId="67" applyFont="1" applyFill="1" applyAlignment="1">
      <alignment horizontal="left" vertical="center" shrinkToFit="1"/>
    </xf>
    <xf numFmtId="0" fontId="39" fillId="3" borderId="17" xfId="67" applyFont="1" applyFill="1" applyBorder="1" applyAlignment="1">
      <alignment horizontal="center" vertical="center"/>
    </xf>
    <xf numFmtId="0" fontId="39" fillId="3" borderId="16" xfId="67" applyFont="1" applyFill="1" applyBorder="1" applyAlignment="1">
      <alignment horizontal="center" vertical="center"/>
    </xf>
    <xf numFmtId="0" fontId="39" fillId="3" borderId="15" xfId="67" applyFont="1" applyFill="1" applyBorder="1" applyAlignment="1">
      <alignment horizontal="center" vertical="center"/>
    </xf>
    <xf numFmtId="0" fontId="38" fillId="3" borderId="0" xfId="67" applyFont="1" applyFill="1" applyAlignment="1">
      <alignment horizontal="left" vertical="center"/>
    </xf>
    <xf numFmtId="0" fontId="38" fillId="3" borderId="17" xfId="67" applyFont="1" applyFill="1" applyBorder="1" applyAlignment="1">
      <alignment horizontal="center" vertical="center"/>
    </xf>
    <xf numFmtId="0" fontId="38" fillId="3" borderId="15" xfId="67" applyFont="1" applyFill="1" applyBorder="1" applyAlignment="1">
      <alignment horizontal="center" vertical="center"/>
    </xf>
    <xf numFmtId="0" fontId="38" fillId="3" borderId="98" xfId="67" applyFont="1" applyFill="1" applyBorder="1" applyAlignment="1">
      <alignment horizontal="left" vertical="center"/>
    </xf>
    <xf numFmtId="0" fontId="39" fillId="3" borderId="7" xfId="67" applyFont="1" applyFill="1" applyBorder="1" applyAlignment="1">
      <alignment horizontal="center" vertical="center"/>
    </xf>
    <xf numFmtId="0" fontId="38" fillId="3" borderId="17" xfId="67" applyFont="1" applyFill="1" applyBorder="1" applyAlignment="1">
      <alignment horizontal="center" vertical="center" wrapText="1"/>
    </xf>
    <xf numFmtId="0" fontId="38" fillId="3" borderId="16" xfId="67" applyFont="1" applyFill="1" applyBorder="1" applyAlignment="1">
      <alignment horizontal="center" vertical="center" wrapText="1"/>
    </xf>
    <xf numFmtId="0" fontId="38" fillId="3" borderId="15" xfId="67" applyFont="1" applyFill="1" applyBorder="1" applyAlignment="1">
      <alignment horizontal="center" vertical="center" wrapText="1"/>
    </xf>
    <xf numFmtId="0" fontId="38" fillId="3" borderId="16" xfId="67" applyFont="1" applyFill="1" applyBorder="1" applyAlignment="1">
      <alignment horizontal="center" vertical="center"/>
    </xf>
    <xf numFmtId="0" fontId="38" fillId="3" borderId="0" xfId="67" applyFont="1" applyFill="1" applyAlignment="1">
      <alignment horizontal="center" vertical="center"/>
    </xf>
    <xf numFmtId="0" fontId="38" fillId="0" borderId="0" xfId="67" applyFont="1" applyAlignment="1">
      <alignment horizontal="center" vertical="center"/>
    </xf>
    <xf numFmtId="0" fontId="38" fillId="3" borderId="0" xfId="67" applyFont="1" applyFill="1" applyAlignment="1">
      <alignment horizontal="right" vertical="center"/>
    </xf>
    <xf numFmtId="0" fontId="38" fillId="3" borderId="51" xfId="67" applyFont="1" applyFill="1" applyBorder="1" applyAlignment="1">
      <alignment horizontal="center" vertical="center"/>
    </xf>
    <xf numFmtId="0" fontId="42" fillId="3" borderId="0" xfId="67" applyFont="1" applyFill="1" applyAlignment="1">
      <alignment horizontal="left" vertical="center"/>
    </xf>
    <xf numFmtId="0" fontId="2" fillId="3" borderId="0" xfId="67" applyFill="1" applyAlignment="1">
      <alignment horizontal="center" vertical="center"/>
    </xf>
    <xf numFmtId="0" fontId="2" fillId="0" borderId="0" xfId="67" applyAlignment="1">
      <alignment horizontal="center" vertical="center"/>
    </xf>
    <xf numFmtId="0" fontId="38" fillId="3" borderId="9" xfId="67" applyFont="1" applyFill="1" applyBorder="1" applyAlignment="1">
      <alignment horizontal="center" vertical="center"/>
    </xf>
    <xf numFmtId="0" fontId="44" fillId="3" borderId="7" xfId="67" applyFont="1" applyFill="1" applyBorder="1" applyAlignment="1">
      <alignment horizontal="center" vertical="center"/>
    </xf>
    <xf numFmtId="0" fontId="38" fillId="3" borderId="7" xfId="67" applyFont="1" applyFill="1" applyBorder="1" applyAlignment="1">
      <alignment horizontal="center" vertical="center"/>
    </xf>
    <xf numFmtId="179" fontId="38" fillId="0" borderId="0" xfId="67" applyNumberFormat="1" applyFont="1">
      <alignment vertical="center"/>
    </xf>
    <xf numFmtId="179" fontId="2" fillId="0" borderId="0" xfId="67" applyNumberFormat="1">
      <alignment vertical="center"/>
    </xf>
    <xf numFmtId="0" fontId="38" fillId="3" borderId="5" xfId="67" applyFont="1" applyFill="1" applyBorder="1" applyAlignment="1">
      <alignment horizontal="center" vertical="center"/>
    </xf>
    <xf numFmtId="0" fontId="39" fillId="0" borderId="5" xfId="67" applyFont="1" applyBorder="1" applyAlignment="1">
      <alignment horizontal="center" vertical="center"/>
    </xf>
    <xf numFmtId="0" fontId="38" fillId="29" borderId="5" xfId="67" applyFont="1" applyFill="1" applyBorder="1" applyAlignment="1">
      <alignment horizontal="center" vertical="center"/>
    </xf>
    <xf numFmtId="0" fontId="39" fillId="4" borderId="8" xfId="67" applyFont="1" applyFill="1" applyBorder="1" applyAlignment="1">
      <alignment horizontal="center" vertical="center"/>
    </xf>
    <xf numFmtId="0" fontId="39" fillId="4" borderId="9" xfId="67" applyFont="1" applyFill="1" applyBorder="1" applyAlignment="1">
      <alignment horizontal="center" vertical="center"/>
    </xf>
    <xf numFmtId="0" fontId="39" fillId="4" borderId="10" xfId="67" applyFont="1" applyFill="1" applyBorder="1" applyAlignment="1">
      <alignment horizontal="center" vertical="center"/>
    </xf>
    <xf numFmtId="0" fontId="36" fillId="3" borderId="22" xfId="67" applyFont="1" applyFill="1" applyBorder="1" applyAlignment="1">
      <alignment horizontal="center" vertical="center"/>
    </xf>
    <xf numFmtId="0" fontId="36" fillId="3" borderId="24" xfId="67" applyFont="1" applyFill="1" applyBorder="1" applyAlignment="1">
      <alignment horizontal="center" vertical="center"/>
    </xf>
    <xf numFmtId="0" fontId="36" fillId="3" borderId="27" xfId="67" applyFont="1" applyFill="1" applyBorder="1" applyAlignment="1">
      <alignment horizontal="center" vertical="center"/>
    </xf>
    <xf numFmtId="188" fontId="39" fillId="4" borderId="8" xfId="67" applyNumberFormat="1" applyFont="1" applyFill="1" applyBorder="1" applyAlignment="1">
      <alignment horizontal="center" vertical="center"/>
    </xf>
    <xf numFmtId="188" fontId="39" fillId="4" borderId="9" xfId="67" applyNumberFormat="1" applyFont="1" applyFill="1" applyBorder="1" applyAlignment="1">
      <alignment horizontal="center" vertical="center"/>
    </xf>
    <xf numFmtId="188" fontId="39" fillId="4" borderId="10" xfId="67" applyNumberFormat="1" applyFont="1" applyFill="1" applyBorder="1" applyAlignment="1">
      <alignment horizontal="center" vertical="center"/>
    </xf>
    <xf numFmtId="188" fontId="39" fillId="4" borderId="96" xfId="67" applyNumberFormat="1" applyFont="1" applyFill="1" applyBorder="1" applyAlignment="1">
      <alignment horizontal="center" vertical="center"/>
    </xf>
    <xf numFmtId="188" fontId="39" fillId="4" borderId="97" xfId="67" applyNumberFormat="1" applyFont="1" applyFill="1" applyBorder="1" applyAlignment="1">
      <alignment horizontal="center" vertical="center"/>
    </xf>
    <xf numFmtId="188" fontId="39" fillId="4" borderId="98" xfId="67" applyNumberFormat="1" applyFont="1" applyFill="1" applyBorder="1" applyAlignment="1">
      <alignment horizontal="center" vertical="center"/>
    </xf>
    <xf numFmtId="0" fontId="2" fillId="0" borderId="9" xfId="67" applyBorder="1" applyAlignment="1">
      <alignment horizontal="left" vertical="center"/>
    </xf>
    <xf numFmtId="188" fontId="39" fillId="4" borderId="4" xfId="67" applyNumberFormat="1" applyFont="1" applyFill="1" applyBorder="1" applyAlignment="1">
      <alignment horizontal="center" vertical="center"/>
    </xf>
    <xf numFmtId="188" fontId="39" fillId="4" borderId="5" xfId="67" applyNumberFormat="1" applyFont="1" applyFill="1" applyBorder="1" applyAlignment="1">
      <alignment horizontal="center" vertical="center"/>
    </xf>
    <xf numFmtId="188" fontId="39" fillId="4" borderId="6" xfId="67" applyNumberFormat="1" applyFont="1" applyFill="1" applyBorder="1" applyAlignment="1">
      <alignment horizontal="center" vertical="center"/>
    </xf>
    <xf numFmtId="0" fontId="48" fillId="3" borderId="5" xfId="7" applyFont="1" applyFill="1" applyBorder="1" applyAlignment="1">
      <alignment horizontal="distributed" vertical="center"/>
    </xf>
    <xf numFmtId="0" fontId="47" fillId="3" borderId="0" xfId="7" applyFont="1" applyFill="1" applyAlignment="1">
      <alignment horizontal="center" vertical="center"/>
    </xf>
    <xf numFmtId="0" fontId="50" fillId="3" borderId="0" xfId="7" applyFont="1" applyFill="1" applyAlignment="1">
      <alignment horizontal="left" vertical="center"/>
    </xf>
    <xf numFmtId="0" fontId="48" fillId="3" borderId="0" xfId="7" applyFont="1" applyFill="1" applyAlignment="1">
      <alignment horizontal="left" vertical="center"/>
    </xf>
    <xf numFmtId="0" fontId="48" fillId="3" borderId="0" xfId="7" applyFont="1" applyFill="1" applyAlignment="1">
      <alignment horizontal="center" vertical="center"/>
    </xf>
    <xf numFmtId="188" fontId="48" fillId="4" borderId="5" xfId="7" applyNumberFormat="1" applyFont="1" applyFill="1" applyBorder="1" applyAlignment="1">
      <alignment horizontal="left" vertical="center" wrapText="1"/>
    </xf>
    <xf numFmtId="0" fontId="48" fillId="3" borderId="5" xfId="7" applyFont="1" applyFill="1" applyBorder="1" applyAlignment="1">
      <alignment horizontal="center" vertical="center"/>
    </xf>
    <xf numFmtId="188" fontId="48" fillId="4" borderId="5" xfId="7" applyNumberFormat="1" applyFont="1" applyFill="1" applyBorder="1" applyAlignment="1" applyProtection="1">
      <alignment horizontal="left" vertical="center" wrapText="1"/>
      <protection hidden="1"/>
    </xf>
    <xf numFmtId="0" fontId="48" fillId="3" borderId="7" xfId="7" applyFont="1" applyFill="1" applyBorder="1" applyAlignment="1">
      <alignment horizontal="center" vertical="center"/>
    </xf>
    <xf numFmtId="0" fontId="51" fillId="3" borderId="0" xfId="7" applyFont="1" applyFill="1" applyAlignment="1">
      <alignment horizontal="left" vertical="center" wrapText="1"/>
    </xf>
    <xf numFmtId="0" fontId="70" fillId="0" borderId="1" xfId="7" applyFont="1" applyBorder="1" applyAlignment="1" applyProtection="1">
      <alignment horizontal="left" vertical="center" indent="2"/>
      <protection locked="0"/>
    </xf>
    <xf numFmtId="0" fontId="70" fillId="0" borderId="2" xfId="7" applyFont="1" applyBorder="1" applyAlignment="1" applyProtection="1">
      <alignment horizontal="left" vertical="center" indent="2"/>
      <protection locked="0"/>
    </xf>
    <xf numFmtId="0" fontId="70" fillId="0" borderId="3" xfId="7" applyFont="1" applyBorder="1" applyAlignment="1" applyProtection="1">
      <alignment horizontal="left" vertical="center" indent="2"/>
      <protection locked="0"/>
    </xf>
    <xf numFmtId="0" fontId="70" fillId="0" borderId="51" xfId="7" applyFont="1" applyBorder="1" applyAlignment="1" applyProtection="1">
      <alignment horizontal="left" vertical="center" indent="2"/>
      <protection locked="0"/>
    </xf>
    <xf numFmtId="0" fontId="70" fillId="0" borderId="0" xfId="7" applyFont="1" applyAlignment="1" applyProtection="1">
      <alignment horizontal="left" vertical="center" indent="2"/>
      <protection locked="0"/>
    </xf>
    <xf numFmtId="0" fontId="70" fillId="0" borderId="49" xfId="7" applyFont="1" applyBorder="1" applyAlignment="1" applyProtection="1">
      <alignment horizontal="left" vertical="center" indent="2"/>
      <protection locked="0"/>
    </xf>
    <xf numFmtId="0" fontId="70" fillId="0" borderId="4" xfId="7" applyFont="1" applyBorder="1" applyAlignment="1" applyProtection="1">
      <alignment horizontal="left" vertical="center" indent="2"/>
      <protection locked="0"/>
    </xf>
    <xf numFmtId="0" fontId="70" fillId="0" borderId="5" xfId="7" applyFont="1" applyBorder="1" applyAlignment="1" applyProtection="1">
      <alignment horizontal="left" vertical="center" indent="2"/>
      <protection locked="0"/>
    </xf>
    <xf numFmtId="0" fontId="70" fillId="0" borderId="6" xfId="7" applyFont="1" applyBorder="1" applyAlignment="1" applyProtection="1">
      <alignment horizontal="left" vertical="center" indent="2"/>
      <protection locked="0"/>
    </xf>
    <xf numFmtId="0" fontId="48" fillId="3" borderId="0" xfId="7" applyFont="1" applyFill="1" applyAlignment="1">
      <alignment horizontal="left" vertical="center" wrapText="1"/>
    </xf>
    <xf numFmtId="0" fontId="50" fillId="3" borderId="7" xfId="7" applyFont="1" applyFill="1" applyBorder="1" applyAlignment="1">
      <alignment horizontal="center" vertical="center"/>
    </xf>
    <xf numFmtId="0" fontId="48" fillId="3" borderId="1" xfId="7" applyFont="1" applyFill="1" applyBorder="1" applyAlignment="1">
      <alignment horizontal="center" vertical="center"/>
    </xf>
    <xf numFmtId="0" fontId="48" fillId="3" borderId="4" xfId="7" applyFont="1" applyFill="1" applyBorder="1" applyAlignment="1">
      <alignment horizontal="center" vertical="center"/>
    </xf>
    <xf numFmtId="0" fontId="48" fillId="3" borderId="9" xfId="7" applyFont="1" applyFill="1" applyBorder="1" applyAlignment="1">
      <alignment horizontal="left" vertical="center" wrapText="1"/>
    </xf>
    <xf numFmtId="0" fontId="48" fillId="3" borderId="10" xfId="7" applyFont="1" applyFill="1" applyBorder="1" applyAlignment="1">
      <alignment horizontal="left" vertical="center" wrapText="1"/>
    </xf>
    <xf numFmtId="0" fontId="48" fillId="3" borderId="9" xfId="7" applyFont="1" applyFill="1" applyBorder="1" applyAlignment="1">
      <alignment horizontal="left" vertical="center"/>
    </xf>
    <xf numFmtId="0" fontId="48" fillId="3" borderId="10" xfId="7" applyFont="1" applyFill="1" applyBorder="1" applyAlignment="1">
      <alignment horizontal="left" vertical="center"/>
    </xf>
    <xf numFmtId="0" fontId="39" fillId="5" borderId="22" xfId="69" applyFont="1" applyFill="1" applyBorder="1" applyAlignment="1">
      <alignment horizontal="center" vertical="center"/>
    </xf>
    <xf numFmtId="0" fontId="39" fillId="5" borderId="24" xfId="69" applyFont="1" applyFill="1" applyBorder="1" applyAlignment="1">
      <alignment horizontal="center" vertical="center"/>
    </xf>
    <xf numFmtId="49" fontId="39" fillId="5" borderId="24" xfId="69" applyNumberFormat="1" applyFont="1" applyFill="1" applyBorder="1" applyAlignment="1">
      <alignment horizontal="center" vertical="center"/>
    </xf>
    <xf numFmtId="49" fontId="39" fillId="28" borderId="24" xfId="69" applyNumberFormat="1" applyFont="1" applyFill="1" applyBorder="1" applyAlignment="1">
      <alignment horizontal="center" vertical="center"/>
    </xf>
    <xf numFmtId="187" fontId="38" fillId="5" borderId="24" xfId="69" applyNumberFormat="1" applyFont="1" applyFill="1" applyBorder="1" applyAlignment="1">
      <alignment horizontal="center" vertical="center"/>
    </xf>
    <xf numFmtId="187" fontId="38" fillId="28" borderId="24" xfId="69" applyNumberFormat="1" applyFont="1" applyFill="1" applyBorder="1" applyAlignment="1">
      <alignment horizontal="center" vertical="center"/>
    </xf>
    <xf numFmtId="0" fontId="39" fillId="5" borderId="25" xfId="69" applyFont="1" applyFill="1" applyBorder="1" applyAlignment="1">
      <alignment horizontal="center" vertical="center"/>
    </xf>
    <xf numFmtId="0" fontId="39" fillId="5" borderId="23" xfId="69" applyFont="1" applyFill="1" applyBorder="1" applyAlignment="1">
      <alignment horizontal="center" vertical="center"/>
    </xf>
    <xf numFmtId="0" fontId="39" fillId="28" borderId="25" xfId="69" applyFont="1" applyFill="1" applyBorder="1" applyAlignment="1">
      <alignment horizontal="center" vertical="center"/>
    </xf>
    <xf numFmtId="0" fontId="38" fillId="5" borderId="23" xfId="69" applyFont="1" applyFill="1" applyBorder="1" applyAlignment="1">
      <alignment horizontal="center" vertical="center" wrapText="1"/>
    </xf>
    <xf numFmtId="0" fontId="38" fillId="28" borderId="24" xfId="69" applyFont="1" applyFill="1" applyBorder="1" applyAlignment="1">
      <alignment horizontal="center" vertical="center" wrapText="1"/>
    </xf>
    <xf numFmtId="0" fontId="39" fillId="5" borderId="23" xfId="69" applyFont="1" applyFill="1" applyBorder="1" applyAlignment="1">
      <alignment horizontal="center" vertical="center" wrapText="1"/>
    </xf>
    <xf numFmtId="0" fontId="39" fillId="28" borderId="24" xfId="69" applyFont="1" applyFill="1" applyBorder="1" applyAlignment="1">
      <alignment horizontal="center" vertical="center" wrapText="1"/>
    </xf>
    <xf numFmtId="0" fontId="39" fillId="28" borderId="25" xfId="69" applyFont="1" applyFill="1" applyBorder="1" applyAlignment="1">
      <alignment horizontal="center" vertical="center" wrapText="1"/>
    </xf>
    <xf numFmtId="0" fontId="39" fillId="28" borderId="24" xfId="69" applyFont="1" applyFill="1" applyBorder="1" applyAlignment="1">
      <alignment horizontal="center" vertical="center"/>
    </xf>
    <xf numFmtId="0" fontId="39" fillId="28" borderId="27" xfId="69" applyFont="1" applyFill="1" applyBorder="1" applyAlignment="1">
      <alignment horizontal="center" vertical="center"/>
    </xf>
    <xf numFmtId="0" fontId="38" fillId="0" borderId="8" xfId="69" applyFont="1" applyBorder="1" applyAlignment="1">
      <alignment horizontal="center" vertical="center"/>
    </xf>
    <xf numFmtId="0" fontId="38" fillId="0" borderId="93" xfId="69" applyFont="1" applyBorder="1" applyAlignment="1">
      <alignment horizontal="center" vertical="center"/>
    </xf>
    <xf numFmtId="0" fontId="38" fillId="0" borderId="10" xfId="69" applyFont="1" applyBorder="1" applyAlignment="1">
      <alignment horizontal="center" vertical="center"/>
    </xf>
    <xf numFmtId="0" fontId="38" fillId="5" borderId="101" xfId="69" applyFont="1" applyFill="1" applyBorder="1" applyAlignment="1">
      <alignment horizontal="center" vertical="center"/>
    </xf>
    <xf numFmtId="0" fontId="38" fillId="5" borderId="16" xfId="69" applyFont="1" applyFill="1" applyBorder="1" applyAlignment="1">
      <alignment horizontal="center" vertical="center"/>
    </xf>
    <xf numFmtId="0" fontId="38" fillId="5" borderId="15" xfId="69" applyFont="1" applyFill="1" applyBorder="1" applyAlignment="1">
      <alignment horizontal="center" vertical="center"/>
    </xf>
    <xf numFmtId="0" fontId="38" fillId="5" borderId="96" xfId="69" applyFont="1" applyFill="1" applyBorder="1" applyAlignment="1">
      <alignment horizontal="center" vertical="center"/>
    </xf>
    <xf numFmtId="0" fontId="38" fillId="5" borderId="97" xfId="69" applyFont="1" applyFill="1" applyBorder="1" applyAlignment="1">
      <alignment horizontal="center" vertical="center"/>
    </xf>
    <xf numFmtId="0" fontId="38" fillId="5" borderId="98" xfId="69" applyFont="1" applyFill="1" applyBorder="1" applyAlignment="1">
      <alignment horizontal="center" vertical="center"/>
    </xf>
    <xf numFmtId="0" fontId="38" fillId="5" borderId="4" xfId="69" applyFont="1" applyFill="1" applyBorder="1" applyAlignment="1">
      <alignment horizontal="center" vertical="center"/>
    </xf>
    <xf numFmtId="0" fontId="38" fillId="5" borderId="5" xfId="69" applyFont="1" applyFill="1" applyBorder="1" applyAlignment="1">
      <alignment horizontal="center" vertical="center"/>
    </xf>
    <xf numFmtId="0" fontId="38" fillId="5" borderId="6" xfId="69" applyFont="1" applyFill="1" applyBorder="1" applyAlignment="1">
      <alignment horizontal="center" vertical="center"/>
    </xf>
    <xf numFmtId="0" fontId="93" fillId="5" borderId="96" xfId="69" applyFont="1" applyFill="1" applyBorder="1" applyAlignment="1">
      <alignment horizontal="center" vertical="center"/>
    </xf>
    <xf numFmtId="0" fontId="93" fillId="28" borderId="97" xfId="69" applyFont="1" applyFill="1" applyBorder="1" applyAlignment="1">
      <alignment horizontal="center" vertical="center"/>
    </xf>
    <xf numFmtId="0" fontId="93" fillId="5" borderId="97" xfId="69" applyFont="1" applyFill="1" applyBorder="1" applyAlignment="1">
      <alignment horizontal="center" vertical="center"/>
    </xf>
    <xf numFmtId="0" fontId="38" fillId="5" borderId="39" xfId="69" applyFont="1" applyFill="1" applyBorder="1" applyAlignment="1">
      <alignment horizontal="left" vertical="center"/>
    </xf>
    <xf numFmtId="0" fontId="45" fillId="5" borderId="40" xfId="69" applyFont="1" applyFill="1" applyBorder="1" applyAlignment="1">
      <alignment horizontal="left" vertical="center"/>
    </xf>
    <xf numFmtId="0" fontId="45" fillId="5" borderId="20" xfId="69" applyFont="1" applyFill="1" applyBorder="1" applyAlignment="1">
      <alignment horizontal="left" vertical="center"/>
    </xf>
    <xf numFmtId="0" fontId="45" fillId="5" borderId="102" xfId="69" applyFont="1" applyFill="1" applyBorder="1" applyAlignment="1">
      <alignment horizontal="left" vertical="center"/>
    </xf>
    <xf numFmtId="0" fontId="38" fillId="5" borderId="51" xfId="69" applyFont="1" applyFill="1" applyBorder="1" applyAlignment="1">
      <alignment horizontal="center" vertical="center"/>
    </xf>
    <xf numFmtId="0" fontId="38" fillId="5" borderId="0" xfId="69" applyFont="1" applyFill="1" applyAlignment="1">
      <alignment horizontal="center" vertical="center"/>
    </xf>
    <xf numFmtId="0" fontId="93" fillId="33" borderId="28" xfId="69" applyFont="1" applyFill="1" applyBorder="1" applyAlignment="1">
      <alignment horizontal="center" vertical="center"/>
    </xf>
    <xf numFmtId="0" fontId="93" fillId="33" borderId="31" xfId="69" applyFont="1" applyFill="1" applyBorder="1" applyAlignment="1">
      <alignment horizontal="center" vertical="center"/>
    </xf>
    <xf numFmtId="0" fontId="93" fillId="33" borderId="32" xfId="69" applyFont="1" applyFill="1" applyBorder="1" applyAlignment="1">
      <alignment horizontal="center" vertical="center"/>
    </xf>
    <xf numFmtId="0" fontId="38" fillId="28" borderId="16" xfId="69" applyFont="1" applyFill="1" applyBorder="1" applyAlignment="1">
      <alignment horizontal="center" vertical="center"/>
    </xf>
    <xf numFmtId="0" fontId="38" fillId="28" borderId="15" xfId="69" applyFont="1" applyFill="1" applyBorder="1" applyAlignment="1">
      <alignment horizontal="center" vertical="center"/>
    </xf>
    <xf numFmtId="0" fontId="38" fillId="5" borderId="8" xfId="69" applyFont="1" applyFill="1" applyBorder="1" applyAlignment="1">
      <alignment horizontal="center" vertical="center"/>
    </xf>
    <xf numFmtId="0" fontId="38" fillId="5" borderId="93" xfId="69" applyFont="1" applyFill="1" applyBorder="1" applyAlignment="1">
      <alignment horizontal="center" vertical="center"/>
    </xf>
    <xf numFmtId="0" fontId="38" fillId="5" borderId="10" xfId="69" applyFont="1" applyFill="1" applyBorder="1" applyAlignment="1">
      <alignment horizontal="center" vertical="center"/>
    </xf>
    <xf numFmtId="182" fontId="38" fillId="4" borderId="8" xfId="69" applyNumberFormat="1" applyFont="1" applyFill="1" applyBorder="1" applyAlignment="1">
      <alignment horizontal="center" vertical="center"/>
    </xf>
    <xf numFmtId="182" fontId="38" fillId="4" borderId="93" xfId="69" applyNumberFormat="1" applyFont="1" applyFill="1" applyBorder="1" applyAlignment="1">
      <alignment horizontal="center" vertical="center"/>
    </xf>
    <xf numFmtId="182" fontId="38" fillId="4" borderId="10" xfId="69" applyNumberFormat="1" applyFont="1" applyFill="1" applyBorder="1" applyAlignment="1">
      <alignment horizontal="center" vertical="center"/>
    </xf>
    <xf numFmtId="0" fontId="38" fillId="28" borderId="93" xfId="69" applyFont="1" applyFill="1" applyBorder="1" applyAlignment="1">
      <alignment horizontal="center" vertical="center"/>
    </xf>
    <xf numFmtId="0" fontId="38" fillId="28" borderId="10" xfId="69" applyFont="1" applyFill="1" applyBorder="1" applyAlignment="1">
      <alignment horizontal="center" vertical="center"/>
    </xf>
    <xf numFmtId="182" fontId="38" fillId="4" borderId="96" xfId="69" applyNumberFormat="1" applyFont="1" applyFill="1" applyBorder="1" applyAlignment="1">
      <alignment horizontal="center" vertical="center"/>
    </xf>
    <xf numFmtId="182" fontId="38" fillId="4" borderId="97" xfId="69" applyNumberFormat="1" applyFont="1" applyFill="1" applyBorder="1" applyAlignment="1">
      <alignment horizontal="center" vertical="center"/>
    </xf>
    <xf numFmtId="182" fontId="38" fillId="4" borderId="98" xfId="69" applyNumberFormat="1" applyFont="1" applyFill="1" applyBorder="1" applyAlignment="1">
      <alignment horizontal="center" vertical="center"/>
    </xf>
    <xf numFmtId="182" fontId="38" fillId="4" borderId="4" xfId="69" applyNumberFormat="1" applyFont="1" applyFill="1" applyBorder="1" applyAlignment="1">
      <alignment horizontal="center" vertical="center"/>
    </xf>
    <xf numFmtId="182" fontId="38" fillId="4" borderId="5" xfId="69" applyNumberFormat="1" applyFont="1" applyFill="1" applyBorder="1" applyAlignment="1">
      <alignment horizontal="center" vertical="center"/>
    </xf>
    <xf numFmtId="182" fontId="38" fillId="4" borderId="6" xfId="69" applyNumberFormat="1" applyFont="1" applyFill="1" applyBorder="1" applyAlignment="1">
      <alignment horizontal="center" vertical="center"/>
    </xf>
    <xf numFmtId="0" fontId="93" fillId="33" borderId="103" xfId="69" applyFont="1" applyFill="1" applyBorder="1" applyAlignment="1">
      <alignment horizontal="center" vertical="center" shrinkToFit="1"/>
    </xf>
    <xf numFmtId="0" fontId="93" fillId="33" borderId="104" xfId="69" applyFont="1" applyFill="1" applyBorder="1" applyAlignment="1">
      <alignment horizontal="center" vertical="center" shrinkToFit="1"/>
    </xf>
    <xf numFmtId="0" fontId="93" fillId="33" borderId="105" xfId="69" applyFont="1" applyFill="1" applyBorder="1" applyAlignment="1">
      <alignment horizontal="center" vertical="center" shrinkToFit="1"/>
    </xf>
    <xf numFmtId="0" fontId="39" fillId="0" borderId="33" xfId="69" applyFont="1" applyBorder="1" applyAlignment="1">
      <alignment horizontal="center" vertical="center"/>
    </xf>
    <xf numFmtId="0" fontId="39" fillId="0" borderId="93" xfId="69" applyFont="1" applyBorder="1" applyAlignment="1">
      <alignment horizontal="center" vertical="center"/>
    </xf>
    <xf numFmtId="0" fontId="39" fillId="0" borderId="34" xfId="69" applyFont="1" applyBorder="1" applyAlignment="1">
      <alignment horizontal="center" vertical="center"/>
    </xf>
    <xf numFmtId="0" fontId="39" fillId="0" borderId="106" xfId="69" applyFont="1" applyBorder="1" applyAlignment="1">
      <alignment horizontal="center" vertical="center"/>
    </xf>
    <xf numFmtId="0" fontId="39" fillId="0" borderId="97" xfId="69" applyFont="1" applyBorder="1" applyAlignment="1">
      <alignment horizontal="center" vertical="center"/>
    </xf>
    <xf numFmtId="0" fontId="39" fillId="0" borderId="107" xfId="69" applyFont="1" applyBorder="1" applyAlignment="1">
      <alignment horizontal="center" vertical="center"/>
    </xf>
    <xf numFmtId="0" fontId="38" fillId="0" borderId="34" xfId="69" applyFont="1" applyBorder="1" applyAlignment="1">
      <alignment horizontal="center" vertical="center"/>
    </xf>
    <xf numFmtId="0" fontId="38" fillId="5" borderId="4" xfId="69" applyFont="1" applyFill="1" applyBorder="1" applyAlignment="1">
      <alignment horizontal="left" vertical="center"/>
    </xf>
    <xf numFmtId="0" fontId="38" fillId="28" borderId="5" xfId="69" applyFont="1" applyFill="1" applyBorder="1" applyAlignment="1">
      <alignment horizontal="left" vertical="center"/>
    </xf>
    <xf numFmtId="0" fontId="38" fillId="28" borderId="6" xfId="69" applyFont="1" applyFill="1" applyBorder="1" applyAlignment="1">
      <alignment horizontal="left" vertical="center"/>
    </xf>
    <xf numFmtId="0" fontId="38" fillId="5" borderId="8" xfId="69" applyFont="1" applyFill="1" applyBorder="1" applyAlignment="1">
      <alignment horizontal="center" vertical="center" wrapText="1"/>
    </xf>
    <xf numFmtId="0" fontId="38" fillId="5" borderId="93" xfId="69" applyFont="1" applyFill="1" applyBorder="1" applyAlignment="1">
      <alignment horizontal="center" vertical="center" wrapText="1"/>
    </xf>
    <xf numFmtId="0" fontId="38" fillId="5" borderId="10" xfId="69" applyFont="1" applyFill="1" applyBorder="1" applyAlignment="1">
      <alignment horizontal="center" vertical="center" wrapText="1"/>
    </xf>
    <xf numFmtId="0" fontId="38" fillId="28" borderId="6" xfId="69" applyFont="1" applyFill="1" applyBorder="1" applyAlignment="1">
      <alignment horizontal="center" vertical="center"/>
    </xf>
    <xf numFmtId="49" fontId="39" fillId="0" borderId="4" xfId="69" applyNumberFormat="1" applyFont="1" applyBorder="1" applyAlignment="1">
      <alignment horizontal="center" vertical="center"/>
    </xf>
    <xf numFmtId="49" fontId="39" fillId="0" borderId="5" xfId="69" applyNumberFormat="1" applyFont="1" applyBorder="1" applyAlignment="1">
      <alignment horizontal="center" vertical="center"/>
    </xf>
    <xf numFmtId="187" fontId="38" fillId="0" borderId="5" xfId="69" applyNumberFormat="1" applyFont="1" applyBorder="1" applyAlignment="1">
      <alignment horizontal="center" vertical="center"/>
    </xf>
    <xf numFmtId="0" fontId="38" fillId="5" borderId="4" xfId="69" applyFont="1" applyFill="1" applyBorder="1" applyAlignment="1">
      <alignment horizontal="center" vertical="center" wrapText="1"/>
    </xf>
    <xf numFmtId="0" fontId="38" fillId="28" borderId="5" xfId="69" applyFont="1" applyFill="1" applyBorder="1" applyAlignment="1">
      <alignment horizontal="center" vertical="center" wrapText="1"/>
    </xf>
    <xf numFmtId="0" fontId="38" fillId="28" borderId="6" xfId="69" applyFont="1" applyFill="1" applyBorder="1" applyAlignment="1">
      <alignment horizontal="center" vertical="center" wrapText="1"/>
    </xf>
    <xf numFmtId="0" fontId="93" fillId="33" borderId="108" xfId="69" applyFont="1" applyFill="1" applyBorder="1" applyAlignment="1">
      <alignment horizontal="center" vertical="center"/>
    </xf>
    <xf numFmtId="0" fontId="93" fillId="33" borderId="5" xfId="69" applyFont="1" applyFill="1" applyBorder="1" applyAlignment="1">
      <alignment horizontal="center" vertical="center"/>
    </xf>
    <xf numFmtId="0" fontId="38" fillId="0" borderId="5" xfId="69" applyFont="1" applyBorder="1" applyAlignment="1">
      <alignment horizontal="center" vertical="center"/>
    </xf>
    <xf numFmtId="0" fontId="40" fillId="5" borderId="8" xfId="69" applyFont="1" applyFill="1" applyBorder="1" applyAlignment="1">
      <alignment horizontal="center" vertical="center" wrapText="1" shrinkToFit="1"/>
    </xf>
    <xf numFmtId="0" fontId="40" fillId="5" borderId="93" xfId="69" applyFont="1" applyFill="1" applyBorder="1" applyAlignment="1">
      <alignment horizontal="center" vertical="center" wrapText="1" shrinkToFit="1"/>
    </xf>
    <xf numFmtId="0" fontId="40" fillId="5" borderId="10" xfId="69" applyFont="1" applyFill="1" applyBorder="1" applyAlignment="1">
      <alignment horizontal="center" vertical="center" wrapText="1" shrinkToFit="1"/>
    </xf>
    <xf numFmtId="49" fontId="39" fillId="0" borderId="8" xfId="69" applyNumberFormat="1" applyFont="1" applyBorder="1" applyAlignment="1">
      <alignment horizontal="center" vertical="center"/>
    </xf>
    <xf numFmtId="49" fontId="39" fillId="0" borderId="93" xfId="69" applyNumberFormat="1" applyFont="1" applyBorder="1" applyAlignment="1">
      <alignment horizontal="center" vertical="center"/>
    </xf>
    <xf numFmtId="187" fontId="38" fillId="0" borderId="93" xfId="69" applyNumberFormat="1" applyFont="1" applyBorder="1" applyAlignment="1">
      <alignment horizontal="center" vertical="center"/>
    </xf>
    <xf numFmtId="0" fontId="38" fillId="28" borderId="93" xfId="69" applyFont="1" applyFill="1" applyBorder="1" applyAlignment="1">
      <alignment horizontal="center" vertical="center" wrapText="1"/>
    </xf>
    <xf numFmtId="0" fontId="38" fillId="28" borderId="10" xfId="69" applyFont="1" applyFill="1" applyBorder="1" applyAlignment="1">
      <alignment horizontal="center" vertical="center" wrapText="1"/>
    </xf>
    <xf numFmtId="0" fontId="38" fillId="28" borderId="97" xfId="69" applyFont="1" applyFill="1" applyBorder="1" applyAlignment="1">
      <alignment horizontal="center" vertical="center"/>
    </xf>
    <xf numFmtId="0" fontId="38" fillId="28" borderId="98" xfId="69" applyFont="1" applyFill="1" applyBorder="1" applyAlignment="1">
      <alignment horizontal="center" vertical="center"/>
    </xf>
    <xf numFmtId="0" fontId="38" fillId="0" borderId="96" xfId="69" applyFont="1" applyBorder="1" applyAlignment="1">
      <alignment horizontal="center" vertical="center"/>
    </xf>
    <xf numFmtId="0" fontId="38" fillId="0" borderId="97" xfId="69" applyFont="1" applyBorder="1" applyAlignment="1">
      <alignment horizontal="center" vertical="center"/>
    </xf>
    <xf numFmtId="0" fontId="38" fillId="0" borderId="98" xfId="69" applyFont="1" applyBorder="1" applyAlignment="1">
      <alignment horizontal="center" vertical="center"/>
    </xf>
    <xf numFmtId="0" fontId="38" fillId="5" borderId="96" xfId="69" applyFont="1" applyFill="1" applyBorder="1" applyAlignment="1">
      <alignment horizontal="center" vertical="center" wrapText="1"/>
    </xf>
    <xf numFmtId="0" fontId="38" fillId="28" borderId="97" xfId="69" applyFont="1" applyFill="1" applyBorder="1" applyAlignment="1">
      <alignment horizontal="center" vertical="center" wrapText="1"/>
    </xf>
    <xf numFmtId="0" fontId="38" fillId="28" borderId="98" xfId="69" applyFont="1" applyFill="1" applyBorder="1" applyAlignment="1">
      <alignment horizontal="center" vertical="center" wrapText="1"/>
    </xf>
    <xf numFmtId="0" fontId="38" fillId="3" borderId="8" xfId="69" applyFont="1" applyFill="1" applyBorder="1" applyAlignment="1">
      <alignment horizontal="center" vertical="center"/>
    </xf>
    <xf numFmtId="0" fontId="38" fillId="3" borderId="93" xfId="69" applyFont="1" applyFill="1" applyBorder="1" applyAlignment="1">
      <alignment horizontal="center" vertical="center"/>
    </xf>
    <xf numFmtId="0" fontId="38" fillId="3" borderId="10" xfId="69" applyFont="1" applyFill="1" applyBorder="1" applyAlignment="1">
      <alignment horizontal="center" vertical="center"/>
    </xf>
    <xf numFmtId="0" fontId="38" fillId="3" borderId="73" xfId="69" applyFont="1" applyFill="1" applyBorder="1" applyAlignment="1">
      <alignment horizontal="center" vertical="center"/>
    </xf>
    <xf numFmtId="0" fontId="0" fillId="3" borderId="73" xfId="0" applyFill="1" applyBorder="1" applyAlignment="1">
      <alignment horizontal="center" vertical="center"/>
    </xf>
    <xf numFmtId="0" fontId="0" fillId="3" borderId="93" xfId="0" applyFill="1" applyBorder="1" applyAlignment="1">
      <alignment horizontal="center" vertical="center"/>
    </xf>
    <xf numFmtId="0" fontId="0" fillId="3" borderId="73" xfId="0" applyFill="1" applyBorder="1" applyAlignment="1">
      <alignment horizontal="right" vertical="center"/>
    </xf>
    <xf numFmtId="0" fontId="0" fillId="3" borderId="93" xfId="0" applyFill="1" applyBorder="1" applyAlignment="1">
      <alignment horizontal="right" vertical="center"/>
    </xf>
    <xf numFmtId="0" fontId="39" fillId="0" borderId="8" xfId="69" applyFont="1" applyBorder="1" applyAlignment="1">
      <alignment horizontal="center" vertical="center"/>
    </xf>
    <xf numFmtId="0" fontId="39" fillId="0" borderId="10" xfId="69" applyFont="1" applyBorder="1" applyAlignment="1">
      <alignment horizontal="center" vertical="center"/>
    </xf>
    <xf numFmtId="0" fontId="38" fillId="5" borderId="101" xfId="69" applyFont="1" applyFill="1" applyBorder="1" applyAlignment="1">
      <alignment horizontal="center" vertical="center" wrapText="1"/>
    </xf>
    <xf numFmtId="0" fontId="38" fillId="28" borderId="16" xfId="69" applyFont="1" applyFill="1" applyBorder="1" applyAlignment="1">
      <alignment horizontal="center" vertical="center" wrapText="1"/>
    </xf>
    <xf numFmtId="0" fontId="38" fillId="28" borderId="15" xfId="69" applyFont="1" applyFill="1" applyBorder="1" applyAlignment="1">
      <alignment horizontal="center" vertical="center" wrapText="1"/>
    </xf>
    <xf numFmtId="0" fontId="39" fillId="5" borderId="8" xfId="69" applyFont="1" applyFill="1" applyBorder="1" applyAlignment="1">
      <alignment horizontal="center" vertical="center"/>
    </xf>
    <xf numFmtId="0" fontId="39" fillId="5" borderId="93" xfId="69" applyFont="1" applyFill="1" applyBorder="1" applyAlignment="1">
      <alignment horizontal="center" vertical="center"/>
    </xf>
    <xf numFmtId="0" fontId="39" fillId="5" borderId="10" xfId="69" applyFont="1" applyFill="1" applyBorder="1" applyAlignment="1">
      <alignment horizontal="center" vertical="center"/>
    </xf>
    <xf numFmtId="0" fontId="39" fillId="28" borderId="93" xfId="69" applyFont="1" applyFill="1" applyBorder="1" applyAlignment="1">
      <alignment horizontal="center" vertical="center"/>
    </xf>
    <xf numFmtId="0" fontId="39" fillId="28" borderId="10" xfId="69" applyFont="1" applyFill="1" applyBorder="1" applyAlignment="1">
      <alignment horizontal="center" vertical="center"/>
    </xf>
    <xf numFmtId="0" fontId="39" fillId="5" borderId="96" xfId="69" applyFont="1" applyFill="1" applyBorder="1" applyAlignment="1">
      <alignment horizontal="center" vertical="center"/>
    </xf>
    <xf numFmtId="0" fontId="39" fillId="5" borderId="97" xfId="69" applyFont="1" applyFill="1" applyBorder="1" applyAlignment="1">
      <alignment horizontal="center" vertical="center"/>
    </xf>
    <xf numFmtId="0" fontId="39" fillId="5" borderId="98" xfId="69" applyFont="1" applyFill="1" applyBorder="1" applyAlignment="1">
      <alignment horizontal="center" vertical="center"/>
    </xf>
    <xf numFmtId="0" fontId="39" fillId="5" borderId="4" xfId="69" applyFont="1" applyFill="1" applyBorder="1" applyAlignment="1">
      <alignment horizontal="center" vertical="center"/>
    </xf>
    <xf numFmtId="0" fontId="39" fillId="5" borderId="5" xfId="69" applyFont="1" applyFill="1" applyBorder="1" applyAlignment="1">
      <alignment horizontal="center" vertical="center"/>
    </xf>
    <xf numFmtId="0" fontId="39" fillId="5" borderId="6" xfId="69" applyFont="1" applyFill="1" applyBorder="1" applyAlignment="1">
      <alignment horizontal="center" vertical="center"/>
    </xf>
    <xf numFmtId="0" fontId="35" fillId="0" borderId="37" xfId="69" applyFont="1" applyBorder="1" applyAlignment="1">
      <alignment horizontal="center" vertical="center"/>
    </xf>
    <xf numFmtId="0" fontId="35" fillId="0" borderId="40" xfId="69" applyFont="1" applyBorder="1" applyAlignment="1">
      <alignment horizontal="center" vertical="center"/>
    </xf>
    <xf numFmtId="0" fontId="35" fillId="0" borderId="41" xfId="69" applyFont="1" applyBorder="1" applyAlignment="1">
      <alignment horizontal="center" vertical="center"/>
    </xf>
    <xf numFmtId="0" fontId="39" fillId="3" borderId="9" xfId="53" applyFont="1" applyFill="1" applyBorder="1" applyAlignment="1">
      <alignment horizontal="center" vertical="center"/>
    </xf>
    <xf numFmtId="0" fontId="39" fillId="3" borderId="73" xfId="69" applyFont="1" applyFill="1" applyBorder="1" applyAlignment="1">
      <alignment horizontal="center" vertical="center"/>
    </xf>
    <xf numFmtId="0" fontId="39" fillId="3" borderId="93" xfId="69" applyFont="1" applyFill="1" applyBorder="1" applyAlignment="1">
      <alignment horizontal="center" vertical="center"/>
    </xf>
    <xf numFmtId="0" fontId="39" fillId="3" borderId="34" xfId="69" applyFont="1" applyFill="1" applyBorder="1" applyAlignment="1">
      <alignment horizontal="center" vertical="center"/>
    </xf>
    <xf numFmtId="0" fontId="37" fillId="0" borderId="0" xfId="69" applyFont="1" applyAlignment="1">
      <alignment horizontal="center" vertical="center"/>
    </xf>
    <xf numFmtId="0" fontId="39" fillId="0" borderId="0" xfId="69" applyFont="1" applyAlignment="1">
      <alignment horizontal="right" vertical="center"/>
    </xf>
    <xf numFmtId="0" fontId="36" fillId="3" borderId="0" xfId="69" applyFont="1" applyFill="1" applyAlignment="1">
      <alignment horizontal="center" vertical="center"/>
    </xf>
    <xf numFmtId="0" fontId="93" fillId="3" borderId="0" xfId="69" applyFont="1" applyFill="1" applyAlignment="1">
      <alignment horizontal="right" vertical="center"/>
    </xf>
    <xf numFmtId="0" fontId="38" fillId="5" borderId="22" xfId="69" applyFont="1" applyFill="1" applyBorder="1" applyAlignment="1">
      <alignment horizontal="center" vertical="center"/>
    </xf>
    <xf numFmtId="0" fontId="38" fillId="5" borderId="24" xfId="69" applyFont="1" applyFill="1" applyBorder="1" applyAlignment="1">
      <alignment horizontal="center" vertical="center"/>
    </xf>
    <xf numFmtId="0" fontId="38" fillId="5" borderId="25" xfId="69" applyFont="1" applyFill="1" applyBorder="1" applyAlignment="1">
      <alignment horizontal="center" vertical="center"/>
    </xf>
    <xf numFmtId="0" fontId="38" fillId="5" borderId="23" xfId="69" applyFont="1" applyFill="1" applyBorder="1" applyAlignment="1">
      <alignment horizontal="center" vertical="center"/>
    </xf>
    <xf numFmtId="0" fontId="38" fillId="28" borderId="24" xfId="69" applyFont="1" applyFill="1" applyBorder="1" applyAlignment="1">
      <alignment horizontal="center" vertical="center"/>
    </xf>
    <xf numFmtId="0" fontId="38" fillId="28" borderId="27" xfId="69" applyFont="1" applyFill="1" applyBorder="1" applyAlignment="1">
      <alignment horizontal="center" vertical="center"/>
    </xf>
    <xf numFmtId="0" fontId="38" fillId="28" borderId="25" xfId="69" applyFont="1" applyFill="1" applyBorder="1" applyAlignment="1">
      <alignment horizontal="center" vertical="center"/>
    </xf>
    <xf numFmtId="0" fontId="38" fillId="5" borderId="22" xfId="69" applyFont="1" applyFill="1" applyBorder="1" applyAlignment="1">
      <alignment horizontal="center" vertical="center" wrapText="1"/>
    </xf>
    <xf numFmtId="0" fontId="38" fillId="28" borderId="25" xfId="69" applyFont="1" applyFill="1" applyBorder="1" applyAlignment="1">
      <alignment horizontal="center" vertical="center" wrapText="1"/>
    </xf>
    <xf numFmtId="0" fontId="38" fillId="28" borderId="27" xfId="69" applyFont="1" applyFill="1" applyBorder="1" applyAlignment="1">
      <alignment horizontal="center" vertical="center" wrapText="1"/>
    </xf>
    <xf numFmtId="0" fontId="35" fillId="5" borderId="23" xfId="69" applyFont="1" applyFill="1" applyBorder="1" applyAlignment="1">
      <alignment horizontal="center" vertical="center"/>
    </xf>
    <xf numFmtId="0" fontId="35" fillId="28" borderId="24" xfId="69" applyFont="1" applyFill="1" applyBorder="1" applyAlignment="1">
      <alignment horizontal="center" vertical="center"/>
    </xf>
    <xf numFmtId="0" fontId="35" fillId="28" borderId="27" xfId="69" applyFont="1" applyFill="1" applyBorder="1" applyAlignment="1">
      <alignment horizontal="center" vertical="center"/>
    </xf>
    <xf numFmtId="0" fontId="35" fillId="5" borderId="28" xfId="69" applyFont="1" applyFill="1" applyBorder="1" applyAlignment="1">
      <alignment horizontal="center" vertical="center"/>
    </xf>
    <xf numFmtId="0" fontId="35" fillId="28" borderId="31" xfId="69" applyFont="1" applyFill="1" applyBorder="1" applyAlignment="1">
      <alignment horizontal="center" vertical="center"/>
    </xf>
    <xf numFmtId="0" fontId="35" fillId="28" borderId="32" xfId="69" applyFont="1" applyFill="1" applyBorder="1" applyAlignment="1">
      <alignment horizontal="center" vertical="center"/>
    </xf>
    <xf numFmtId="0" fontId="38" fillId="5" borderId="7" xfId="69" applyFont="1" applyFill="1" applyBorder="1" applyAlignment="1">
      <alignment horizontal="center" vertical="center"/>
    </xf>
    <xf numFmtId="0" fontId="38" fillId="28" borderId="7" xfId="69" applyFont="1" applyFill="1" applyBorder="1" applyAlignment="1">
      <alignment horizontal="center" vertical="center"/>
    </xf>
    <xf numFmtId="0" fontId="38" fillId="5" borderId="97" xfId="69" applyFont="1" applyFill="1" applyBorder="1" applyAlignment="1">
      <alignment horizontal="center" vertical="center" wrapText="1"/>
    </xf>
    <xf numFmtId="0" fontId="38" fillId="5" borderId="98" xfId="69" applyFont="1" applyFill="1" applyBorder="1" applyAlignment="1">
      <alignment horizontal="center" vertical="center" wrapText="1"/>
    </xf>
    <xf numFmtId="0" fontId="38" fillId="5" borderId="5" xfId="69" applyFont="1" applyFill="1" applyBorder="1" applyAlignment="1">
      <alignment horizontal="center" vertical="center" wrapText="1"/>
    </xf>
    <xf numFmtId="0" fontId="38" fillId="5" borderId="6" xfId="69" applyFont="1" applyFill="1" applyBorder="1" applyAlignment="1">
      <alignment horizontal="center" vertical="center" wrapText="1"/>
    </xf>
    <xf numFmtId="0" fontId="38" fillId="0" borderId="96" xfId="69" applyFont="1" applyBorder="1" applyAlignment="1">
      <alignment horizontal="center" vertical="center" wrapText="1"/>
    </xf>
    <xf numFmtId="0" fontId="38" fillId="0" borderId="97" xfId="69" applyFont="1" applyBorder="1" applyAlignment="1">
      <alignment horizontal="center" vertical="center" wrapText="1"/>
    </xf>
    <xf numFmtId="0" fontId="38" fillId="0" borderId="98" xfId="69" applyFont="1" applyBorder="1" applyAlignment="1">
      <alignment horizontal="center" vertical="center" wrapText="1"/>
    </xf>
    <xf numFmtId="0" fontId="38" fillId="0" borderId="4" xfId="69" applyFont="1" applyBorder="1" applyAlignment="1">
      <alignment horizontal="center" vertical="center" wrapText="1"/>
    </xf>
    <xf numFmtId="0" fontId="38" fillId="0" borderId="5" xfId="69" applyFont="1" applyBorder="1" applyAlignment="1">
      <alignment horizontal="center" vertical="center" wrapText="1"/>
    </xf>
    <xf numFmtId="0" fontId="38" fillId="0" borderId="6" xfId="69" applyFont="1" applyBorder="1" applyAlignment="1">
      <alignment horizontal="center" vertical="center" wrapText="1"/>
    </xf>
    <xf numFmtId="0" fontId="39" fillId="5" borderId="8" xfId="69" applyFont="1" applyFill="1" applyBorder="1" applyAlignment="1">
      <alignment horizontal="center" vertical="center" wrapText="1"/>
    </xf>
    <xf numFmtId="0" fontId="39" fillId="28" borderId="93" xfId="69" applyFont="1" applyFill="1" applyBorder="1" applyAlignment="1">
      <alignment horizontal="center" vertical="center" wrapText="1"/>
    </xf>
    <xf numFmtId="0" fontId="39" fillId="28" borderId="10" xfId="69" applyFont="1" applyFill="1" applyBorder="1" applyAlignment="1">
      <alignment horizontal="center" vertical="center" wrapText="1"/>
    </xf>
    <xf numFmtId="0" fontId="39" fillId="0" borderId="8" xfId="69" applyFont="1" applyBorder="1" applyAlignment="1">
      <alignment horizontal="center" vertical="center" wrapText="1"/>
    </xf>
    <xf numFmtId="0" fontId="39" fillId="0" borderId="93" xfId="69" applyFont="1" applyBorder="1" applyAlignment="1">
      <alignment horizontal="center" vertical="center" wrapText="1"/>
    </xf>
    <xf numFmtId="0" fontId="39" fillId="0" borderId="10" xfId="69" applyFont="1" applyBorder="1" applyAlignment="1">
      <alignment horizontal="center" vertical="center" wrapText="1"/>
    </xf>
    <xf numFmtId="0" fontId="12" fillId="0" borderId="7" xfId="9" applyFont="1" applyBorder="1" applyAlignment="1" applyProtection="1">
      <alignment horizontal="left" vertical="center" wrapText="1"/>
      <protection locked="0"/>
    </xf>
    <xf numFmtId="0" fontId="12" fillId="0" borderId="7" xfId="9" applyFont="1" applyBorder="1" applyAlignment="1" applyProtection="1">
      <alignment horizontal="center" vertical="center" wrapText="1"/>
      <protection locked="0"/>
    </xf>
    <xf numFmtId="0" fontId="12" fillId="3" borderId="8" xfId="9" applyFont="1" applyFill="1" applyBorder="1" applyAlignment="1">
      <alignment horizontal="center" vertical="center" wrapText="1"/>
    </xf>
    <xf numFmtId="0" fontId="12" fillId="3" borderId="9" xfId="9" applyFont="1" applyFill="1" applyBorder="1" applyAlignment="1">
      <alignment horizontal="center" vertical="center" wrapText="1"/>
    </xf>
    <xf numFmtId="0" fontId="12" fillId="3" borderId="10" xfId="9" applyFont="1" applyFill="1" applyBorder="1" applyAlignment="1">
      <alignment horizontal="center" vertical="center" wrapText="1"/>
    </xf>
    <xf numFmtId="0" fontId="12" fillId="3" borderId="8" xfId="9" applyFont="1" applyFill="1" applyBorder="1" applyAlignment="1">
      <alignment horizontal="left" vertical="center" wrapText="1"/>
    </xf>
    <xf numFmtId="0" fontId="12" fillId="3" borderId="9" xfId="9" applyFont="1" applyFill="1" applyBorder="1" applyAlignment="1">
      <alignment horizontal="left" vertical="center" wrapText="1"/>
    </xf>
    <xf numFmtId="0" fontId="12" fillId="3" borderId="10" xfId="9" applyFont="1" applyFill="1" applyBorder="1" applyAlignment="1">
      <alignment horizontal="left" vertical="center" wrapText="1"/>
    </xf>
    <xf numFmtId="0" fontId="12" fillId="3" borderId="1" xfId="9" applyFont="1" applyFill="1" applyBorder="1" applyAlignment="1">
      <alignment vertical="center" wrapText="1"/>
    </xf>
    <xf numFmtId="0" fontId="12" fillId="3" borderId="2" xfId="9" applyFont="1" applyFill="1" applyBorder="1" applyAlignment="1">
      <alignment vertical="center" wrapText="1"/>
    </xf>
    <xf numFmtId="0" fontId="12" fillId="3" borderId="3" xfId="9" applyFont="1" applyFill="1" applyBorder="1" applyAlignment="1">
      <alignment vertical="center" wrapText="1"/>
    </xf>
    <xf numFmtId="0" fontId="12" fillId="3" borderId="1" xfId="9" applyFont="1" applyFill="1" applyBorder="1" applyAlignment="1">
      <alignment horizontal="left" vertical="center" wrapText="1"/>
    </xf>
    <xf numFmtId="0" fontId="12" fillId="3" borderId="2" xfId="9" applyFont="1" applyFill="1" applyBorder="1" applyAlignment="1">
      <alignment horizontal="left" vertical="center" wrapText="1"/>
    </xf>
    <xf numFmtId="0" fontId="12" fillId="3" borderId="3" xfId="9" applyFont="1" applyFill="1" applyBorder="1" applyAlignment="1">
      <alignment horizontal="left" vertical="center" wrapText="1"/>
    </xf>
    <xf numFmtId="186" fontId="11" fillId="0" borderId="0" xfId="9" applyNumberFormat="1" applyFont="1" applyAlignment="1" applyProtection="1">
      <alignment horizontal="left" vertical="center"/>
      <protection locked="0"/>
    </xf>
    <xf numFmtId="186" fontId="11" fillId="0" borderId="5" xfId="9" applyNumberFormat="1" applyFont="1" applyBorder="1" applyAlignment="1" applyProtection="1">
      <alignment horizontal="left" vertical="center"/>
      <protection locked="0"/>
    </xf>
    <xf numFmtId="0" fontId="11" fillId="0" borderId="0" xfId="9" applyFont="1" applyAlignment="1" applyProtection="1">
      <alignment horizontal="left" vertical="center"/>
      <protection locked="0"/>
    </xf>
    <xf numFmtId="0" fontId="11" fillId="0" borderId="5" xfId="9" applyFont="1" applyBorder="1" applyAlignment="1" applyProtection="1">
      <alignment horizontal="left" vertical="center"/>
      <protection locked="0"/>
    </xf>
    <xf numFmtId="0" fontId="12" fillId="3" borderId="7" xfId="9" applyFont="1" applyFill="1" applyBorder="1" applyAlignment="1">
      <alignment horizontal="center" vertical="center" wrapText="1"/>
    </xf>
    <xf numFmtId="0" fontId="82" fillId="3" borderId="7" xfId="9" applyFont="1" applyFill="1" applyBorder="1" applyAlignment="1">
      <alignment horizontal="center" vertical="center" wrapText="1"/>
    </xf>
    <xf numFmtId="0" fontId="12" fillId="3" borderId="7" xfId="9" applyFont="1" applyFill="1" applyBorder="1" applyAlignment="1">
      <alignment horizontal="center" vertical="center"/>
    </xf>
    <xf numFmtId="0" fontId="12" fillId="3" borderId="8" xfId="9" applyFont="1" applyFill="1" applyBorder="1" applyAlignment="1">
      <alignment horizontal="center" vertical="center"/>
    </xf>
    <xf numFmtId="0" fontId="12" fillId="3" borderId="9" xfId="9" applyFont="1" applyFill="1" applyBorder="1" applyAlignment="1">
      <alignment horizontal="center" vertical="center"/>
    </xf>
    <xf numFmtId="0" fontId="12" fillId="3" borderId="10" xfId="9" applyFont="1" applyFill="1" applyBorder="1" applyAlignment="1">
      <alignment horizontal="center" vertical="center"/>
    </xf>
    <xf numFmtId="186" fontId="11" fillId="0" borderId="2" xfId="9" applyNumberFormat="1" applyFont="1" applyBorder="1" applyAlignment="1" applyProtection="1">
      <alignment horizontal="center" vertical="center"/>
      <protection locked="0"/>
    </xf>
    <xf numFmtId="186" fontId="11" fillId="0" borderId="0" xfId="9" applyNumberFormat="1" applyFont="1" applyAlignment="1" applyProtection="1">
      <alignment horizontal="left" vertical="center" shrinkToFit="1"/>
      <protection locked="0"/>
    </xf>
    <xf numFmtId="0" fontId="11" fillId="3" borderId="5" xfId="9" applyFont="1" applyFill="1" applyBorder="1" applyAlignment="1">
      <alignment horizontal="left" vertical="center"/>
    </xf>
    <xf numFmtId="38" fontId="11" fillId="4" borderId="5" xfId="54" applyFont="1" applyFill="1" applyBorder="1" applyAlignment="1" applyProtection="1">
      <alignment horizontal="center" vertical="center" shrinkToFit="1"/>
      <protection locked="0"/>
    </xf>
    <xf numFmtId="186" fontId="11" fillId="0" borderId="9" xfId="9" applyNumberFormat="1" applyFont="1" applyBorder="1" applyAlignment="1" applyProtection="1">
      <alignment horizontal="left" vertical="center"/>
      <protection locked="0"/>
    </xf>
    <xf numFmtId="0" fontId="11" fillId="3" borderId="9" xfId="9" applyFont="1" applyFill="1" applyBorder="1" applyAlignment="1">
      <alignment horizontal="left" vertical="center"/>
    </xf>
    <xf numFmtId="186" fontId="11" fillId="4" borderId="0" xfId="9" applyNumberFormat="1" applyFont="1" applyFill="1" applyAlignment="1">
      <alignment horizontal="center" vertical="center"/>
    </xf>
    <xf numFmtId="186" fontId="11" fillId="4" borderId="5" xfId="9" applyNumberFormat="1" applyFont="1" applyFill="1" applyBorder="1" applyAlignment="1">
      <alignment horizontal="left" vertical="center"/>
    </xf>
    <xf numFmtId="0" fontId="11" fillId="3" borderId="9" xfId="9" applyFont="1" applyFill="1" applyBorder="1" applyAlignment="1">
      <alignment horizontal="center" vertical="center"/>
    </xf>
    <xf numFmtId="0" fontId="11" fillId="0" borderId="9" xfId="9" applyFont="1" applyBorder="1" applyAlignment="1" applyProtection="1">
      <alignment horizontal="center" vertical="center"/>
      <protection locked="0"/>
    </xf>
    <xf numFmtId="188" fontId="11" fillId="4" borderId="0" xfId="9" applyNumberFormat="1" applyFont="1" applyFill="1" applyAlignment="1">
      <alignment horizontal="left" vertical="center"/>
    </xf>
    <xf numFmtId="0" fontId="11" fillId="3" borderId="2" xfId="9" applyFont="1" applyFill="1" applyBorder="1" applyAlignment="1">
      <alignment horizontal="left" vertical="center"/>
    </xf>
    <xf numFmtId="188" fontId="11" fillId="4" borderId="0" xfId="9" applyNumberFormat="1" applyFont="1" applyFill="1" applyAlignment="1">
      <alignment horizontal="left" vertical="center" wrapText="1"/>
    </xf>
    <xf numFmtId="188" fontId="11" fillId="4" borderId="5" xfId="9" applyNumberFormat="1" applyFont="1" applyFill="1" applyBorder="1" applyAlignment="1">
      <alignment horizontal="left" vertical="center" wrapText="1"/>
    </xf>
    <xf numFmtId="188" fontId="11" fillId="3" borderId="0" xfId="9" applyNumberFormat="1" applyFont="1" applyFill="1" applyAlignment="1">
      <alignment horizontal="left" vertical="center"/>
    </xf>
    <xf numFmtId="188" fontId="11" fillId="4" borderId="0" xfId="9" applyNumberFormat="1" applyFont="1" applyFill="1" applyAlignment="1">
      <alignment horizontal="center" vertical="center"/>
    </xf>
    <xf numFmtId="190" fontId="11" fillId="4" borderId="0" xfId="9" applyNumberFormat="1" applyFont="1" applyFill="1" applyAlignment="1">
      <alignment horizontal="center" vertical="center"/>
    </xf>
    <xf numFmtId="188" fontId="13" fillId="4" borderId="0" xfId="11" applyNumberFormat="1" applyFont="1" applyFill="1" applyAlignment="1">
      <alignment horizontal="left" vertical="center"/>
    </xf>
    <xf numFmtId="188" fontId="11" fillId="4" borderId="0" xfId="9" applyNumberFormat="1" applyFont="1" applyFill="1" applyAlignment="1">
      <alignment horizontal="left" vertical="center" shrinkToFit="1"/>
    </xf>
    <xf numFmtId="186" fontId="11" fillId="0" borderId="0" xfId="9" applyNumberFormat="1" applyFont="1" applyAlignment="1">
      <alignment horizontal="left" vertical="center" shrinkToFit="1"/>
    </xf>
    <xf numFmtId="186" fontId="11" fillId="0" borderId="0" xfId="9" applyNumberFormat="1" applyFont="1" applyAlignment="1">
      <alignment horizontal="left" vertical="center"/>
    </xf>
    <xf numFmtId="186" fontId="11" fillId="0" borderId="0" xfId="9" applyNumberFormat="1" applyFont="1" applyAlignment="1">
      <alignment horizontal="left" vertical="center" wrapText="1"/>
    </xf>
    <xf numFmtId="186" fontId="11" fillId="0" borderId="12" xfId="9" applyNumberFormat="1" applyFont="1" applyBorder="1" applyAlignment="1">
      <alignment horizontal="left" vertical="center" wrapText="1"/>
    </xf>
    <xf numFmtId="176" fontId="13" fillId="0" borderId="0" xfId="11" applyNumberFormat="1" applyFont="1" applyAlignment="1">
      <alignment horizontal="left" vertical="center"/>
    </xf>
    <xf numFmtId="188" fontId="13" fillId="4" borderId="0" xfId="11" applyNumberFormat="1" applyFont="1" applyFill="1">
      <alignment vertical="center"/>
    </xf>
    <xf numFmtId="188" fontId="11" fillId="4" borderId="12" xfId="9" applyNumberFormat="1" applyFont="1" applyFill="1" applyBorder="1" applyAlignment="1">
      <alignment vertical="center" wrapText="1"/>
    </xf>
    <xf numFmtId="188" fontId="13" fillId="4" borderId="0" xfId="11" applyNumberFormat="1" applyFont="1" applyFill="1" applyAlignment="1">
      <alignment vertical="center" shrinkToFit="1"/>
    </xf>
    <xf numFmtId="188" fontId="13" fillId="4" borderId="0" xfId="11" applyNumberFormat="1" applyFont="1" applyFill="1" applyAlignment="1">
      <alignment horizontal="center" vertical="center"/>
    </xf>
    <xf numFmtId="188" fontId="13" fillId="2" borderId="0" xfId="11" applyNumberFormat="1" applyFont="1" applyFill="1">
      <alignment vertical="center"/>
    </xf>
    <xf numFmtId="188" fontId="13" fillId="3" borderId="0" xfId="11" applyNumberFormat="1" applyFont="1" applyFill="1" applyAlignment="1">
      <alignment vertical="center" shrinkToFit="1"/>
    </xf>
    <xf numFmtId="188" fontId="13" fillId="4" borderId="0" xfId="11" applyNumberFormat="1" applyFont="1" applyFill="1" applyAlignment="1">
      <alignment horizontal="center" vertical="center" shrinkToFit="1"/>
    </xf>
    <xf numFmtId="190" fontId="13" fillId="4" borderId="0" xfId="11" applyNumberFormat="1" applyFont="1" applyFill="1" applyAlignment="1">
      <alignment horizontal="center" vertical="center"/>
    </xf>
    <xf numFmtId="188" fontId="13" fillId="4" borderId="12" xfId="11" applyNumberFormat="1" applyFont="1" applyFill="1" applyBorder="1">
      <alignment vertical="center"/>
    </xf>
    <xf numFmtId="188" fontId="13" fillId="4" borderId="5" xfId="11" applyNumberFormat="1" applyFont="1" applyFill="1" applyBorder="1">
      <alignment vertical="center"/>
    </xf>
    <xf numFmtId="188" fontId="13" fillId="4" borderId="11" xfId="11" applyNumberFormat="1" applyFont="1" applyFill="1" applyBorder="1" applyAlignment="1">
      <alignment horizontal="center" vertical="center" shrinkToFit="1"/>
    </xf>
    <xf numFmtId="188" fontId="13" fillId="2" borderId="11" xfId="11" applyNumberFormat="1" applyFont="1" applyFill="1" applyBorder="1">
      <alignment vertical="center"/>
    </xf>
    <xf numFmtId="188" fontId="13" fillId="4" borderId="11" xfId="11" applyNumberFormat="1" applyFont="1" applyFill="1" applyBorder="1" applyAlignment="1">
      <alignment horizontal="center" vertical="center"/>
    </xf>
    <xf numFmtId="190" fontId="13" fillId="4" borderId="11" xfId="11" applyNumberFormat="1" applyFont="1" applyFill="1" applyBorder="1" applyAlignment="1">
      <alignment horizontal="center" vertical="center"/>
    </xf>
    <xf numFmtId="0" fontId="11" fillId="3" borderId="8" xfId="9" applyFont="1" applyFill="1" applyBorder="1" applyAlignment="1">
      <alignment horizontal="center" vertical="center"/>
    </xf>
    <xf numFmtId="0" fontId="11" fillId="3" borderId="10" xfId="9" applyFont="1" applyFill="1" applyBorder="1" applyAlignment="1">
      <alignment horizontal="center" vertical="center"/>
    </xf>
    <xf numFmtId="0" fontId="11" fillId="3" borderId="8" xfId="9" applyFont="1" applyFill="1" applyBorder="1" applyAlignment="1">
      <alignment horizontal="center" vertical="center" shrinkToFit="1"/>
    </xf>
    <xf numFmtId="0" fontId="11" fillId="3" borderId="9" xfId="9" applyFont="1" applyFill="1" applyBorder="1" applyAlignment="1">
      <alignment horizontal="center" vertical="center" shrinkToFit="1"/>
    </xf>
    <xf numFmtId="0" fontId="11" fillId="3" borderId="10" xfId="9" applyFont="1" applyFill="1" applyBorder="1" applyAlignment="1">
      <alignment horizontal="center" vertical="center" shrinkToFit="1"/>
    </xf>
    <xf numFmtId="0" fontId="11" fillId="3" borderId="8" xfId="10" applyFont="1" applyFill="1" applyBorder="1" applyAlignment="1">
      <alignment horizontal="left" vertical="center"/>
    </xf>
    <xf numFmtId="0" fontId="11" fillId="3" borderId="9" xfId="10" applyFont="1" applyFill="1" applyBorder="1" applyAlignment="1">
      <alignment horizontal="left" vertical="center"/>
    </xf>
    <xf numFmtId="0" fontId="11" fillId="3" borderId="10" xfId="10" applyFont="1" applyFill="1" applyBorder="1" applyAlignment="1">
      <alignment horizontal="left" vertical="center"/>
    </xf>
    <xf numFmtId="0" fontId="11" fillId="3" borderId="1" xfId="9" applyFont="1" applyFill="1" applyBorder="1" applyAlignment="1">
      <alignment horizontal="center" vertical="center" shrinkToFit="1"/>
    </xf>
    <xf numFmtId="0" fontId="11" fillId="3" borderId="2" xfId="9" applyFont="1" applyFill="1" applyBorder="1" applyAlignment="1">
      <alignment horizontal="center" vertical="center" shrinkToFit="1"/>
    </xf>
    <xf numFmtId="0" fontId="11" fillId="3" borderId="3" xfId="9" applyFont="1" applyFill="1" applyBorder="1" applyAlignment="1">
      <alignment horizontal="center" vertical="center" shrinkToFit="1"/>
    </xf>
    <xf numFmtId="0" fontId="11" fillId="3" borderId="1" xfId="9" applyFont="1" applyFill="1" applyBorder="1" applyAlignment="1">
      <alignment horizontal="center" vertical="center"/>
    </xf>
    <xf numFmtId="0" fontId="11" fillId="3" borderId="2" xfId="9" applyFont="1" applyFill="1" applyBorder="1" applyAlignment="1">
      <alignment horizontal="center" vertical="center"/>
    </xf>
    <xf numFmtId="0" fontId="11" fillId="2" borderId="2" xfId="11" applyFont="1" applyFill="1" applyBorder="1" applyAlignment="1">
      <alignment vertical="center" shrinkToFit="1"/>
    </xf>
    <xf numFmtId="0" fontId="21" fillId="3" borderId="0" xfId="9" applyFont="1" applyFill="1" applyAlignment="1">
      <alignment horizontal="center" vertical="center"/>
    </xf>
    <xf numFmtId="0" fontId="11" fillId="3" borderId="0" xfId="9" applyFont="1" applyFill="1" applyAlignment="1">
      <alignment horizontal="center" vertical="center"/>
    </xf>
    <xf numFmtId="0" fontId="11" fillId="3" borderId="0" xfId="9" applyFont="1" applyFill="1" applyAlignment="1">
      <alignment vertical="center" wrapText="1"/>
    </xf>
    <xf numFmtId="58" fontId="11" fillId="3" borderId="0" xfId="9" applyNumberFormat="1" applyFont="1" applyFill="1" applyAlignment="1">
      <alignment horizontal="center" vertical="center"/>
    </xf>
    <xf numFmtId="186" fontId="11" fillId="4" borderId="0" xfId="9" applyNumberFormat="1" applyFont="1" applyFill="1" applyAlignment="1">
      <alignment horizontal="left" vertical="center"/>
    </xf>
    <xf numFmtId="186" fontId="11" fillId="4" borderId="0" xfId="9" applyNumberFormat="1" applyFont="1" applyFill="1" applyAlignment="1">
      <alignment horizontal="left" vertical="center" wrapText="1"/>
    </xf>
    <xf numFmtId="0" fontId="12" fillId="0" borderId="8" xfId="9" applyFont="1" applyBorder="1" applyAlignment="1" applyProtection="1">
      <alignment horizontal="center" vertical="center" wrapText="1"/>
      <protection locked="0"/>
    </xf>
    <xf numFmtId="0" fontId="12" fillId="0" borderId="9" xfId="9" applyFont="1" applyBorder="1" applyAlignment="1" applyProtection="1">
      <alignment horizontal="center" vertical="center" wrapText="1"/>
      <protection locked="0"/>
    </xf>
    <xf numFmtId="0" fontId="12" fillId="0" borderId="10" xfId="9" applyFont="1" applyBorder="1" applyAlignment="1" applyProtection="1">
      <alignment horizontal="center" vertical="center" wrapText="1"/>
      <protection locked="0"/>
    </xf>
    <xf numFmtId="186" fontId="12" fillId="0" borderId="0" xfId="9" applyNumberFormat="1" applyFont="1" applyAlignment="1" applyProtection="1">
      <alignment horizontal="left" vertical="center" wrapText="1"/>
      <protection locked="0"/>
    </xf>
    <xf numFmtId="186" fontId="11" fillId="3" borderId="0" xfId="9" applyNumberFormat="1" applyFont="1" applyFill="1" applyAlignment="1">
      <alignment horizontal="center" vertical="center"/>
    </xf>
    <xf numFmtId="186" fontId="11" fillId="0" borderId="0" xfId="9" applyNumberFormat="1" applyFont="1" applyAlignment="1" applyProtection="1">
      <alignment horizontal="center" vertical="center"/>
      <protection locked="0"/>
    </xf>
    <xf numFmtId="0" fontId="11" fillId="4" borderId="9" xfId="9" applyFont="1" applyFill="1" applyBorder="1" applyAlignment="1" applyProtection="1">
      <alignment horizontal="center" vertical="center" shrinkToFit="1"/>
      <protection locked="0"/>
    </xf>
    <xf numFmtId="186" fontId="12" fillId="0" borderId="0" xfId="9" applyNumberFormat="1" applyFont="1" applyAlignment="1" applyProtection="1">
      <alignment horizontal="left" vertical="center" wrapText="1" shrinkToFit="1"/>
      <protection locked="0"/>
    </xf>
    <xf numFmtId="188" fontId="11" fillId="0" borderId="9" xfId="9" applyNumberFormat="1" applyFont="1" applyBorder="1" applyAlignment="1" applyProtection="1">
      <alignment horizontal="center" vertical="center"/>
      <protection locked="0"/>
    </xf>
    <xf numFmtId="0" fontId="11" fillId="3" borderId="11" xfId="9" applyFont="1" applyFill="1" applyBorder="1" applyAlignment="1">
      <alignment horizontal="left" vertical="center"/>
    </xf>
    <xf numFmtId="0" fontId="82" fillId="3" borderId="8" xfId="9" applyFont="1" applyFill="1" applyBorder="1" applyAlignment="1">
      <alignment horizontal="center" vertical="center" wrapText="1"/>
    </xf>
    <xf numFmtId="0" fontId="82" fillId="3" borderId="9" xfId="9" applyFont="1" applyFill="1" applyBorder="1" applyAlignment="1">
      <alignment horizontal="center" vertical="center" wrapText="1"/>
    </xf>
    <xf numFmtId="0" fontId="82" fillId="3" borderId="10" xfId="9" applyFont="1" applyFill="1" applyBorder="1" applyAlignment="1">
      <alignment horizontal="center" vertical="center" wrapText="1"/>
    </xf>
    <xf numFmtId="0" fontId="12" fillId="0" borderId="8" xfId="9" applyFont="1" applyBorder="1" applyAlignment="1" applyProtection="1">
      <alignment horizontal="left" vertical="center" wrapText="1"/>
      <protection locked="0"/>
    </xf>
    <xf numFmtId="0" fontId="12" fillId="0" borderId="9" xfId="9" applyFont="1" applyBorder="1" applyAlignment="1" applyProtection="1">
      <alignment horizontal="left" vertical="center" wrapText="1"/>
      <protection locked="0"/>
    </xf>
    <xf numFmtId="0" fontId="12" fillId="0" borderId="10" xfId="9" applyFont="1" applyBorder="1" applyAlignment="1" applyProtection="1">
      <alignment horizontal="left" vertical="center" wrapText="1"/>
      <protection locked="0"/>
    </xf>
  </cellXfs>
  <cellStyles count="70">
    <cellStyle name="20% - アクセント 1 2" xfId="12" xr:uid="{00000000-0005-0000-0000-000000000000}"/>
    <cellStyle name="20% - アクセント 2 2" xfId="13" xr:uid="{00000000-0005-0000-0000-000001000000}"/>
    <cellStyle name="20% - アクセント 3 2" xfId="14" xr:uid="{00000000-0005-0000-0000-000002000000}"/>
    <cellStyle name="20% - アクセント 4 2" xfId="15" xr:uid="{00000000-0005-0000-0000-000003000000}"/>
    <cellStyle name="20% - アクセント 5 2" xfId="16" xr:uid="{00000000-0005-0000-0000-000004000000}"/>
    <cellStyle name="20% - アクセント 6 2" xfId="17" xr:uid="{00000000-0005-0000-0000-000005000000}"/>
    <cellStyle name="40% - アクセント 1 2" xfId="18" xr:uid="{00000000-0005-0000-0000-000006000000}"/>
    <cellStyle name="40% - アクセント 2 2" xfId="19" xr:uid="{00000000-0005-0000-0000-000007000000}"/>
    <cellStyle name="40% - アクセント 3 2" xfId="20" xr:uid="{00000000-0005-0000-0000-000008000000}"/>
    <cellStyle name="40% - アクセント 4 2" xfId="21" xr:uid="{00000000-0005-0000-0000-000009000000}"/>
    <cellStyle name="40% - アクセント 5 2" xfId="22" xr:uid="{00000000-0005-0000-0000-00000A000000}"/>
    <cellStyle name="40% - アクセント 6 2" xfId="23" xr:uid="{00000000-0005-0000-0000-00000B000000}"/>
    <cellStyle name="60% - アクセント 1 2" xfId="24" xr:uid="{00000000-0005-0000-0000-00000C000000}"/>
    <cellStyle name="60% - アクセント 2 2" xfId="25" xr:uid="{00000000-0005-0000-0000-00000D000000}"/>
    <cellStyle name="60% - アクセント 3 2" xfId="26" xr:uid="{00000000-0005-0000-0000-00000E000000}"/>
    <cellStyle name="60% - アクセント 4 2" xfId="27" xr:uid="{00000000-0005-0000-0000-00000F000000}"/>
    <cellStyle name="60% - アクセント 5 2" xfId="28" xr:uid="{00000000-0005-0000-0000-000010000000}"/>
    <cellStyle name="60% - アクセント 6 2" xfId="29" xr:uid="{00000000-0005-0000-0000-000011000000}"/>
    <cellStyle name="アクセント 1 2" xfId="30" xr:uid="{00000000-0005-0000-0000-000012000000}"/>
    <cellStyle name="アクセント 2 2" xfId="31" xr:uid="{00000000-0005-0000-0000-000013000000}"/>
    <cellStyle name="アクセント 3 2" xfId="32" xr:uid="{00000000-0005-0000-0000-000014000000}"/>
    <cellStyle name="アクセント 4 2" xfId="33" xr:uid="{00000000-0005-0000-0000-000015000000}"/>
    <cellStyle name="アクセント 5 2" xfId="34" xr:uid="{00000000-0005-0000-0000-000016000000}"/>
    <cellStyle name="アクセント 6 2" xfId="35" xr:uid="{00000000-0005-0000-0000-000017000000}"/>
    <cellStyle name="タイトル 2" xfId="36" xr:uid="{00000000-0005-0000-0000-000018000000}"/>
    <cellStyle name="チェック セル 2" xfId="37" xr:uid="{00000000-0005-0000-0000-000019000000}"/>
    <cellStyle name="どちらでもない 2" xfId="38" xr:uid="{00000000-0005-0000-0000-00001A000000}"/>
    <cellStyle name="メモ 2" xfId="39" xr:uid="{00000000-0005-0000-0000-00001B000000}"/>
    <cellStyle name="メモ 2 2" xfId="65" xr:uid="{00000000-0005-0000-0000-00001C000000}"/>
    <cellStyle name="リンク セル 2" xfId="40" xr:uid="{00000000-0005-0000-0000-00001D000000}"/>
    <cellStyle name="悪い 2" xfId="41" xr:uid="{00000000-0005-0000-0000-00001E000000}"/>
    <cellStyle name="計算 2" xfId="42" xr:uid="{00000000-0005-0000-0000-00001F000000}"/>
    <cellStyle name="計算 2 2" xfId="64" xr:uid="{00000000-0005-0000-0000-000020000000}"/>
    <cellStyle name="警告文 2" xfId="43" xr:uid="{00000000-0005-0000-0000-000021000000}"/>
    <cellStyle name="桁区切り" xfId="54" builtinId="6"/>
    <cellStyle name="桁区切り 2" xfId="8" xr:uid="{00000000-0005-0000-0000-000023000000}"/>
    <cellStyle name="桁区切り 3" xfId="55" xr:uid="{00000000-0005-0000-0000-000024000000}"/>
    <cellStyle name="見出し 1 2" xfId="44" xr:uid="{00000000-0005-0000-0000-000025000000}"/>
    <cellStyle name="見出し 2 2" xfId="45" xr:uid="{00000000-0005-0000-0000-000026000000}"/>
    <cellStyle name="見出し 3 2" xfId="46" xr:uid="{00000000-0005-0000-0000-000027000000}"/>
    <cellStyle name="見出し 4 2" xfId="47" xr:uid="{00000000-0005-0000-0000-000028000000}"/>
    <cellStyle name="集計 2" xfId="48" xr:uid="{00000000-0005-0000-0000-000029000000}"/>
    <cellStyle name="集計 2 2" xfId="63" xr:uid="{00000000-0005-0000-0000-00002A000000}"/>
    <cellStyle name="出力 2" xfId="49" xr:uid="{00000000-0005-0000-0000-00002B000000}"/>
    <cellStyle name="出力 2 2" xfId="62" xr:uid="{00000000-0005-0000-0000-00002C000000}"/>
    <cellStyle name="説明文 2" xfId="50" xr:uid="{00000000-0005-0000-0000-00002D000000}"/>
    <cellStyle name="入力 2" xfId="51" xr:uid="{00000000-0005-0000-0000-00002E000000}"/>
    <cellStyle name="入力 2 2" xfId="61" xr:uid="{00000000-0005-0000-0000-00002F000000}"/>
    <cellStyle name="標準" xfId="0" builtinId="0"/>
    <cellStyle name="標準 2" xfId="1" xr:uid="{00000000-0005-0000-0000-000031000000}"/>
    <cellStyle name="標準 2 2" xfId="3" xr:uid="{00000000-0005-0000-0000-000032000000}"/>
    <cellStyle name="標準 2 3" xfId="10" xr:uid="{00000000-0005-0000-0000-000033000000}"/>
    <cellStyle name="標準 2 4" xfId="56" xr:uid="{00000000-0005-0000-0000-000034000000}"/>
    <cellStyle name="標準 3" xfId="4" xr:uid="{00000000-0005-0000-0000-000035000000}"/>
    <cellStyle name="標準 3 2" xfId="5" xr:uid="{00000000-0005-0000-0000-000036000000}"/>
    <cellStyle name="標準 3 3" xfId="6" xr:uid="{00000000-0005-0000-0000-000037000000}"/>
    <cellStyle name="標準 3 3 2" xfId="58" xr:uid="{00000000-0005-0000-0000-000038000000}"/>
    <cellStyle name="標準 3 4" xfId="57" xr:uid="{00000000-0005-0000-0000-000039000000}"/>
    <cellStyle name="標準 4" xfId="7" xr:uid="{00000000-0005-0000-0000-00003A000000}"/>
    <cellStyle name="標準 4 2" xfId="59" xr:uid="{00000000-0005-0000-0000-00003B000000}"/>
    <cellStyle name="標準 5" xfId="11" xr:uid="{00000000-0005-0000-0000-00003C000000}"/>
    <cellStyle name="標準 5 2" xfId="60" xr:uid="{00000000-0005-0000-0000-00003D000000}"/>
    <cellStyle name="標準 6" xfId="53" xr:uid="{00000000-0005-0000-0000-00003E000000}"/>
    <cellStyle name="標準 6 2" xfId="66" xr:uid="{00000000-0005-0000-0000-00003F000000}"/>
    <cellStyle name="標準 7" xfId="67" xr:uid="{00000000-0005-0000-0000-000040000000}"/>
    <cellStyle name="標準 8" xfId="68" xr:uid="{00000000-0005-0000-0000-000041000000}"/>
    <cellStyle name="標準 9" xfId="69" xr:uid="{6E2BC409-BE0B-453F-91C6-E8771785C563}"/>
    <cellStyle name="標準_kakunin" xfId="9" xr:uid="{00000000-0005-0000-0000-000042000000}"/>
    <cellStyle name="標準_新申請書式（改正案）" xfId="2" xr:uid="{00000000-0005-0000-0000-000043000000}"/>
    <cellStyle name="良い 2" xfId="52" xr:uid="{00000000-0005-0000-0000-000044000000}"/>
  </cellStyles>
  <dxfs count="46">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CCFFCC"/>
      <color rgb="FFCCFFFF"/>
      <color rgb="FFF6F7CD"/>
      <color rgb="FFF8F200"/>
      <color rgb="FFFCF676"/>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N$119" lockText="1" noThreeD="1"/>
</file>

<file path=xl/ctrlProps/ctrlProp100.xml><?xml version="1.0" encoding="utf-8"?>
<formControlPr xmlns="http://schemas.microsoft.com/office/spreadsheetml/2009/9/main" objectType="CheckBox" fmlaLink="$CO$43" lockText="1" noThreeD="1"/>
</file>

<file path=xl/ctrlProps/ctrlProp101.xml><?xml version="1.0" encoding="utf-8"?>
<formControlPr xmlns="http://schemas.microsoft.com/office/spreadsheetml/2009/9/main" objectType="CheckBox" fmlaLink="$CP$43" lockText="1" noThreeD="1"/>
</file>

<file path=xl/ctrlProps/ctrlProp102.xml><?xml version="1.0" encoding="utf-8"?>
<formControlPr xmlns="http://schemas.microsoft.com/office/spreadsheetml/2009/9/main" objectType="CheckBox" fmlaLink="CN44" lockText="1" noThreeD="1"/>
</file>

<file path=xl/ctrlProps/ctrlProp103.xml><?xml version="1.0" encoding="utf-8"?>
<formControlPr xmlns="http://schemas.microsoft.com/office/spreadsheetml/2009/9/main" objectType="CheckBox" fmlaLink="$CO$44" lockText="1" noThreeD="1"/>
</file>

<file path=xl/ctrlProps/ctrlProp104.xml><?xml version="1.0" encoding="utf-8"?>
<formControlPr xmlns="http://schemas.microsoft.com/office/spreadsheetml/2009/9/main" objectType="CheckBox" fmlaLink="$CO$28" lockText="1" noThreeD="1"/>
</file>

<file path=xl/ctrlProps/ctrlProp105.xml><?xml version="1.0" encoding="utf-8"?>
<formControlPr xmlns="http://schemas.microsoft.com/office/spreadsheetml/2009/9/main" objectType="CheckBox" fmlaLink="$CN$28" lockText="1" noThreeD="1"/>
</file>

<file path=xl/ctrlProps/ctrlProp106.xml><?xml version="1.0" encoding="utf-8"?>
<formControlPr xmlns="http://schemas.microsoft.com/office/spreadsheetml/2009/9/main" objectType="CheckBox" fmlaLink="$CP$28" lockText="1" noThreeD="1"/>
</file>

<file path=xl/ctrlProps/ctrlProp107.xml><?xml version="1.0" encoding="utf-8"?>
<formControlPr xmlns="http://schemas.microsoft.com/office/spreadsheetml/2009/9/main" objectType="CheckBox" fmlaLink="$CO$13" lockText="1" noThreeD="1"/>
</file>

<file path=xl/ctrlProps/ctrlProp108.xml><?xml version="1.0" encoding="utf-8"?>
<formControlPr xmlns="http://schemas.microsoft.com/office/spreadsheetml/2009/9/main" objectType="CheckBox" fmlaLink="$CP$13" lockText="1" noThreeD="1"/>
</file>

<file path=xl/ctrlProps/ctrlProp109.xml><?xml version="1.0" encoding="utf-8"?>
<formControlPr xmlns="http://schemas.microsoft.com/office/spreadsheetml/2009/9/main" objectType="CheckBox" fmlaLink="$CN$48" lockText="1" noThreeD="1"/>
</file>

<file path=xl/ctrlProps/ctrlProp11.xml><?xml version="1.0" encoding="utf-8"?>
<formControlPr xmlns="http://schemas.microsoft.com/office/spreadsheetml/2009/9/main" objectType="CheckBox" fmlaLink="$AO$119" lockText="1" noThreeD="1"/>
</file>

<file path=xl/ctrlProps/ctrlProp110.xml><?xml version="1.0" encoding="utf-8"?>
<formControlPr xmlns="http://schemas.microsoft.com/office/spreadsheetml/2009/9/main" objectType="CheckBox" fmlaLink="$CO$48" lockText="1" noThreeD="1"/>
</file>

<file path=xl/ctrlProps/ctrlProp111.xml><?xml version="1.0" encoding="utf-8"?>
<formControlPr xmlns="http://schemas.microsoft.com/office/spreadsheetml/2009/9/main" objectType="CheckBox" fmlaLink="$CP$48" lockText="1" noThreeD="1"/>
</file>

<file path=xl/ctrlProps/ctrlProp112.xml><?xml version="1.0" encoding="utf-8"?>
<formControlPr xmlns="http://schemas.microsoft.com/office/spreadsheetml/2009/9/main" objectType="CheckBox" fmlaLink="$CQ$48" lockText="1" noThreeD="1"/>
</file>

<file path=xl/ctrlProps/ctrlProp113.xml><?xml version="1.0" encoding="utf-8"?>
<formControlPr xmlns="http://schemas.microsoft.com/office/spreadsheetml/2009/9/main" objectType="CheckBox" fmlaLink="$CN$45" lockText="1" noThreeD="1"/>
</file>

<file path=xl/ctrlProps/ctrlProp114.xml><?xml version="1.0" encoding="utf-8"?>
<formControlPr xmlns="http://schemas.microsoft.com/office/spreadsheetml/2009/9/main" objectType="CheckBox" fmlaLink="$CO$45" lockText="1" noThreeD="1"/>
</file>

<file path=xl/ctrlProps/ctrlProp115.xml><?xml version="1.0" encoding="utf-8"?>
<formControlPr xmlns="http://schemas.microsoft.com/office/spreadsheetml/2009/9/main" objectType="CheckBox" fmlaLink="$CP$45" lockText="1" noThreeD="1"/>
</file>

<file path=xl/ctrlProps/ctrlProp116.xml><?xml version="1.0" encoding="utf-8"?>
<formControlPr xmlns="http://schemas.microsoft.com/office/spreadsheetml/2009/9/main" objectType="CheckBox" fmlaLink="$CN$46" lockText="1" noThreeD="1"/>
</file>

<file path=xl/ctrlProps/ctrlProp117.xml><?xml version="1.0" encoding="utf-8"?>
<formControlPr xmlns="http://schemas.microsoft.com/office/spreadsheetml/2009/9/main" objectType="CheckBox" fmlaLink="$CO$46" lockText="1" noThreeD="1"/>
</file>

<file path=xl/ctrlProps/ctrlProp118.xml><?xml version="1.0" encoding="utf-8"?>
<formControlPr xmlns="http://schemas.microsoft.com/office/spreadsheetml/2009/9/main" objectType="CheckBox" fmlaLink="$CP$46" lockText="1" noThreeD="1"/>
</file>

<file path=xl/ctrlProps/ctrlProp119.xml><?xml version="1.0" encoding="utf-8"?>
<formControlPr xmlns="http://schemas.microsoft.com/office/spreadsheetml/2009/9/main" objectType="CheckBox" fmlaLink="$CN$47" lockText="1" noThreeD="1"/>
</file>

<file path=xl/ctrlProps/ctrlProp12.xml><?xml version="1.0" encoding="utf-8"?>
<formControlPr xmlns="http://schemas.microsoft.com/office/spreadsheetml/2009/9/main" objectType="CheckBox" fmlaLink="$AP$68" lockText="1" noThreeD="1"/>
</file>

<file path=xl/ctrlProps/ctrlProp120.xml><?xml version="1.0" encoding="utf-8"?>
<formControlPr xmlns="http://schemas.microsoft.com/office/spreadsheetml/2009/9/main" objectType="CheckBox" fmlaLink="$CO$47" lockText="1" noThreeD="1"/>
</file>

<file path=xl/ctrlProps/ctrlProp121.xml><?xml version="1.0" encoding="utf-8"?>
<formControlPr xmlns="http://schemas.microsoft.com/office/spreadsheetml/2009/9/main" objectType="CheckBox" fmlaLink="$CP$47" lockText="1" noThreeD="1"/>
</file>

<file path=xl/ctrlProps/ctrlProp122.xml><?xml version="1.0" encoding="utf-8"?>
<formControlPr xmlns="http://schemas.microsoft.com/office/spreadsheetml/2009/9/main" objectType="CheckBox" fmlaLink="$CN$13" lockText="1" noThreeD="1"/>
</file>

<file path=xl/ctrlProps/ctrlProp123.xml><?xml version="1.0" encoding="utf-8"?>
<formControlPr xmlns="http://schemas.microsoft.com/office/spreadsheetml/2009/9/main" objectType="CheckBox" fmlaLink="$CN$55" lockText="1" noThreeD="1"/>
</file>

<file path=xl/ctrlProps/ctrlProp124.xml><?xml version="1.0" encoding="utf-8"?>
<formControlPr xmlns="http://schemas.microsoft.com/office/spreadsheetml/2009/9/main" objectType="CheckBox" fmlaLink="$CO$55" lockText="1" noThreeD="1"/>
</file>

<file path=xl/ctrlProps/ctrlProp125.xml><?xml version="1.0" encoding="utf-8"?>
<formControlPr xmlns="http://schemas.microsoft.com/office/spreadsheetml/2009/9/main" objectType="CheckBox" fmlaLink="$CP$55" lockText="1" noThreeD="1"/>
</file>

<file path=xl/ctrlProps/ctrlProp126.xml><?xml version="1.0" encoding="utf-8"?>
<formControlPr xmlns="http://schemas.microsoft.com/office/spreadsheetml/2009/9/main" objectType="CheckBox" fmlaLink="$CN$56" lockText="1" noThreeD="1"/>
</file>

<file path=xl/ctrlProps/ctrlProp127.xml><?xml version="1.0" encoding="utf-8"?>
<formControlPr xmlns="http://schemas.microsoft.com/office/spreadsheetml/2009/9/main" objectType="CheckBox" fmlaLink="$CO$56" lockText="1" noThreeD="1"/>
</file>

<file path=xl/ctrlProps/ctrlProp128.xml><?xml version="1.0" encoding="utf-8"?>
<formControlPr xmlns="http://schemas.microsoft.com/office/spreadsheetml/2009/9/main" objectType="CheckBox" fmlaLink="$CN$57" lockText="1" noThreeD="1"/>
</file>

<file path=xl/ctrlProps/ctrlProp129.xml><?xml version="1.0" encoding="utf-8"?>
<formControlPr xmlns="http://schemas.microsoft.com/office/spreadsheetml/2009/9/main" objectType="CheckBox" fmlaLink="$CO$57" lockText="1" noThreeD="1"/>
</file>

<file path=xl/ctrlProps/ctrlProp13.xml><?xml version="1.0" encoding="utf-8"?>
<formControlPr xmlns="http://schemas.microsoft.com/office/spreadsheetml/2009/9/main" objectType="CheckBox" fmlaLink="$AN$67" lockText="1" noThreeD="1"/>
</file>

<file path=xl/ctrlProps/ctrlProp130.xml><?xml version="1.0" encoding="utf-8"?>
<formControlPr xmlns="http://schemas.microsoft.com/office/spreadsheetml/2009/9/main" objectType="CheckBox" fmlaLink="$CP$57" lockText="1" noThreeD="1"/>
</file>

<file path=xl/ctrlProps/ctrlProp131.xml><?xml version="1.0" encoding="utf-8"?>
<formControlPr xmlns="http://schemas.microsoft.com/office/spreadsheetml/2009/9/main" objectType="CheckBox" fmlaLink="$CN$58" lockText="1" noThreeD="1"/>
</file>

<file path=xl/ctrlProps/ctrlProp132.xml><?xml version="1.0" encoding="utf-8"?>
<formControlPr xmlns="http://schemas.microsoft.com/office/spreadsheetml/2009/9/main" objectType="CheckBox" fmlaLink="$CO$58" lockText="1" noThreeD="1"/>
</file>

<file path=xl/ctrlProps/ctrlProp133.xml><?xml version="1.0" encoding="utf-8"?>
<formControlPr xmlns="http://schemas.microsoft.com/office/spreadsheetml/2009/9/main" objectType="CheckBox" fmlaLink="$CP$58" lockText="1" noThreeD="1"/>
</file>

<file path=xl/ctrlProps/ctrlProp134.xml><?xml version="1.0" encoding="utf-8"?>
<formControlPr xmlns="http://schemas.microsoft.com/office/spreadsheetml/2009/9/main" objectType="CheckBox" fmlaLink="$CN$59" lockText="1" noThreeD="1"/>
</file>

<file path=xl/ctrlProps/ctrlProp135.xml><?xml version="1.0" encoding="utf-8"?>
<formControlPr xmlns="http://schemas.microsoft.com/office/spreadsheetml/2009/9/main" objectType="CheckBox" fmlaLink="$CO$59" lockText="1" noThreeD="1"/>
</file>

<file path=xl/ctrlProps/ctrlProp136.xml><?xml version="1.0" encoding="utf-8"?>
<formControlPr xmlns="http://schemas.microsoft.com/office/spreadsheetml/2009/9/main" objectType="CheckBox" fmlaLink="$CP$59" lockText="1" noThreeD="1"/>
</file>

<file path=xl/ctrlProps/ctrlProp137.xml><?xml version="1.0" encoding="utf-8"?>
<formControlPr xmlns="http://schemas.microsoft.com/office/spreadsheetml/2009/9/main" objectType="CheckBox" fmlaLink="$CN$60" lockText="1" noThreeD="1"/>
</file>

<file path=xl/ctrlProps/ctrlProp138.xml><?xml version="1.0" encoding="utf-8"?>
<formControlPr xmlns="http://schemas.microsoft.com/office/spreadsheetml/2009/9/main" objectType="CheckBox" fmlaLink="$CO$60" lockText="1" noThreeD="1"/>
</file>

<file path=xl/ctrlProps/ctrlProp139.xml><?xml version="1.0" encoding="utf-8"?>
<formControlPr xmlns="http://schemas.microsoft.com/office/spreadsheetml/2009/9/main" objectType="CheckBox" fmlaLink="$CP$60" lockText="1" noThreeD="1"/>
</file>

<file path=xl/ctrlProps/ctrlProp14.xml><?xml version="1.0" encoding="utf-8"?>
<formControlPr xmlns="http://schemas.microsoft.com/office/spreadsheetml/2009/9/main" objectType="CheckBox" fmlaLink="$AO$67" lockText="1" noThreeD="1"/>
</file>

<file path=xl/ctrlProps/ctrlProp140.xml><?xml version="1.0" encoding="utf-8"?>
<formControlPr xmlns="http://schemas.microsoft.com/office/spreadsheetml/2009/9/main" objectType="CheckBox" fmlaLink="$CQ$60" lockText="1" noThreeD="1"/>
</file>

<file path=xl/ctrlProps/ctrlProp141.xml><?xml version="1.0" encoding="utf-8"?>
<formControlPr xmlns="http://schemas.microsoft.com/office/spreadsheetml/2009/9/main" objectType="CheckBox" fmlaLink="$CN$67" lockText="1" noThreeD="1"/>
</file>

<file path=xl/ctrlProps/ctrlProp142.xml><?xml version="1.0" encoding="utf-8"?>
<formControlPr xmlns="http://schemas.microsoft.com/office/spreadsheetml/2009/9/main" objectType="CheckBox" fmlaLink="$CO$67" lockText="1" noThreeD="1"/>
</file>

<file path=xl/ctrlProps/ctrlProp143.xml><?xml version="1.0" encoding="utf-8"?>
<formControlPr xmlns="http://schemas.microsoft.com/office/spreadsheetml/2009/9/main" objectType="CheckBox" fmlaLink="$CP$67" lockText="1" noThreeD="1"/>
</file>

<file path=xl/ctrlProps/ctrlProp144.xml><?xml version="1.0" encoding="utf-8"?>
<formControlPr xmlns="http://schemas.microsoft.com/office/spreadsheetml/2009/9/main" objectType="CheckBox" fmlaLink="$CN$68" lockText="1" noThreeD="1"/>
</file>

<file path=xl/ctrlProps/ctrlProp145.xml><?xml version="1.0" encoding="utf-8"?>
<formControlPr xmlns="http://schemas.microsoft.com/office/spreadsheetml/2009/9/main" objectType="CheckBox" fmlaLink="$CO$68" lockText="1" noThreeD="1"/>
</file>

<file path=xl/ctrlProps/ctrlProp146.xml><?xml version="1.0" encoding="utf-8"?>
<formControlPr xmlns="http://schemas.microsoft.com/office/spreadsheetml/2009/9/main" objectType="CheckBox" fmlaLink="$CN$69" lockText="1" noThreeD="1"/>
</file>

<file path=xl/ctrlProps/ctrlProp147.xml><?xml version="1.0" encoding="utf-8"?>
<formControlPr xmlns="http://schemas.microsoft.com/office/spreadsheetml/2009/9/main" objectType="CheckBox" fmlaLink="$CO$69" lockText="1" noThreeD="1"/>
</file>

<file path=xl/ctrlProps/ctrlProp148.xml><?xml version="1.0" encoding="utf-8"?>
<formControlPr xmlns="http://schemas.microsoft.com/office/spreadsheetml/2009/9/main" objectType="CheckBox" fmlaLink="$CP$69" lockText="1" noThreeD="1"/>
</file>

<file path=xl/ctrlProps/ctrlProp149.xml><?xml version="1.0" encoding="utf-8"?>
<formControlPr xmlns="http://schemas.microsoft.com/office/spreadsheetml/2009/9/main" objectType="CheckBox" fmlaLink="$CN$70" lockText="1" noThreeD="1"/>
</file>

<file path=xl/ctrlProps/ctrlProp15.xml><?xml version="1.0" encoding="utf-8"?>
<formControlPr xmlns="http://schemas.microsoft.com/office/spreadsheetml/2009/9/main" objectType="CheckBox" fmlaLink="$AN$68" lockText="1" noThreeD="1"/>
</file>

<file path=xl/ctrlProps/ctrlProp150.xml><?xml version="1.0" encoding="utf-8"?>
<formControlPr xmlns="http://schemas.microsoft.com/office/spreadsheetml/2009/9/main" objectType="CheckBox" fmlaLink="$CO$70" lockText="1" noThreeD="1"/>
</file>

<file path=xl/ctrlProps/ctrlProp151.xml><?xml version="1.0" encoding="utf-8"?>
<formControlPr xmlns="http://schemas.microsoft.com/office/spreadsheetml/2009/9/main" objectType="CheckBox" fmlaLink="$CP$70" lockText="1" noThreeD="1"/>
</file>

<file path=xl/ctrlProps/ctrlProp152.xml><?xml version="1.0" encoding="utf-8"?>
<formControlPr xmlns="http://schemas.microsoft.com/office/spreadsheetml/2009/9/main" objectType="CheckBox" fmlaLink="$CN$71" lockText="1" noThreeD="1"/>
</file>

<file path=xl/ctrlProps/ctrlProp153.xml><?xml version="1.0" encoding="utf-8"?>
<formControlPr xmlns="http://schemas.microsoft.com/office/spreadsheetml/2009/9/main" objectType="CheckBox" fmlaLink="$CO$71" lockText="1" noThreeD="1"/>
</file>

<file path=xl/ctrlProps/ctrlProp154.xml><?xml version="1.0" encoding="utf-8"?>
<formControlPr xmlns="http://schemas.microsoft.com/office/spreadsheetml/2009/9/main" objectType="CheckBox" fmlaLink="$CP$71" lockText="1" noThreeD="1"/>
</file>

<file path=xl/ctrlProps/ctrlProp155.xml><?xml version="1.0" encoding="utf-8"?>
<formControlPr xmlns="http://schemas.microsoft.com/office/spreadsheetml/2009/9/main" objectType="CheckBox" fmlaLink="$CN$72" lockText="1" noThreeD="1"/>
</file>

<file path=xl/ctrlProps/ctrlProp156.xml><?xml version="1.0" encoding="utf-8"?>
<formControlPr xmlns="http://schemas.microsoft.com/office/spreadsheetml/2009/9/main" objectType="CheckBox" fmlaLink="$CO$72" lockText="1" noThreeD="1"/>
</file>

<file path=xl/ctrlProps/ctrlProp157.xml><?xml version="1.0" encoding="utf-8"?>
<formControlPr xmlns="http://schemas.microsoft.com/office/spreadsheetml/2009/9/main" objectType="CheckBox" fmlaLink="$CP$72" lockText="1" noThreeD="1"/>
</file>

<file path=xl/ctrlProps/ctrlProp158.xml><?xml version="1.0" encoding="utf-8"?>
<formControlPr xmlns="http://schemas.microsoft.com/office/spreadsheetml/2009/9/main" objectType="CheckBox" fmlaLink="$CQ$72" lockText="1" noThreeD="1"/>
</file>

<file path=xl/ctrlProps/ctrlProp159.xml><?xml version="1.0" encoding="utf-8"?>
<formControlPr xmlns="http://schemas.microsoft.com/office/spreadsheetml/2009/9/main" objectType="CheckBox" fmlaLink="$CN$42" lockText="1" noThreeD="1"/>
</file>

<file path=xl/ctrlProps/ctrlProp16.xml><?xml version="1.0" encoding="utf-8"?>
<formControlPr xmlns="http://schemas.microsoft.com/office/spreadsheetml/2009/9/main" objectType="CheckBox" fmlaLink="$AO$68" lockText="1" noThreeD="1"/>
</file>

<file path=xl/ctrlProps/ctrlProp160.xml><?xml version="1.0" encoding="utf-8"?>
<formControlPr xmlns="http://schemas.microsoft.com/office/spreadsheetml/2009/9/main" objectType="CheckBox" fmlaLink="$CO$42" lockText="1" noThreeD="1"/>
</file>

<file path=xl/ctrlProps/ctrlProp161.xml><?xml version="1.0" encoding="utf-8"?>
<formControlPr xmlns="http://schemas.microsoft.com/office/spreadsheetml/2009/9/main" objectType="CheckBox" fmlaLink="$CN$54" lockText="1" noThreeD="1"/>
</file>

<file path=xl/ctrlProps/ctrlProp162.xml><?xml version="1.0" encoding="utf-8"?>
<formControlPr xmlns="http://schemas.microsoft.com/office/spreadsheetml/2009/9/main" objectType="CheckBox" fmlaLink="$CO$54" lockText="1" noThreeD="1"/>
</file>

<file path=xl/ctrlProps/ctrlProp163.xml><?xml version="1.0" encoding="utf-8"?>
<formControlPr xmlns="http://schemas.microsoft.com/office/spreadsheetml/2009/9/main" objectType="CheckBox" fmlaLink="$CN$66" lockText="1" noThreeD="1"/>
</file>

<file path=xl/ctrlProps/ctrlProp164.xml><?xml version="1.0" encoding="utf-8"?>
<formControlPr xmlns="http://schemas.microsoft.com/office/spreadsheetml/2009/9/main" objectType="CheckBox" fmlaLink="$CO$66" lockText="1" noThreeD="1"/>
</file>

<file path=xl/ctrlProps/ctrlProp165.xml><?xml version="1.0" encoding="utf-8"?>
<formControlPr xmlns="http://schemas.microsoft.com/office/spreadsheetml/2009/9/main" objectType="CheckBox" fmlaLink="$AO$4" lockText="1" noThreeD="1"/>
</file>

<file path=xl/ctrlProps/ctrlProp166.xml><?xml version="1.0" encoding="utf-8"?>
<formControlPr xmlns="http://schemas.microsoft.com/office/spreadsheetml/2009/9/main" objectType="CheckBox" fmlaLink="$AN$43" lockText="1" noThreeD="1"/>
</file>

<file path=xl/ctrlProps/ctrlProp167.xml><?xml version="1.0" encoding="utf-8"?>
<formControlPr xmlns="http://schemas.microsoft.com/office/spreadsheetml/2009/9/main" objectType="CheckBox" fmlaLink="$AO$43" lockText="1" noThreeD="1"/>
</file>

<file path=xl/ctrlProps/ctrlProp168.xml><?xml version="1.0" encoding="utf-8"?>
<formControlPr xmlns="http://schemas.microsoft.com/office/spreadsheetml/2009/9/main" objectType="CheckBox" fmlaLink="$AP$43" lockText="1" noThreeD="1"/>
</file>

<file path=xl/ctrlProps/ctrlProp169.xml><?xml version="1.0" encoding="utf-8"?>
<formControlPr xmlns="http://schemas.microsoft.com/office/spreadsheetml/2009/9/main" objectType="CheckBox" fmlaLink="$AN$44" lockText="1" noThreeD="1"/>
</file>

<file path=xl/ctrlProps/ctrlProp17.xml><?xml version="1.0" encoding="utf-8"?>
<formControlPr xmlns="http://schemas.microsoft.com/office/spreadsheetml/2009/9/main" objectType="CheckBox" fmlaLink="$AO$102" lockText="1" noThreeD="1"/>
</file>

<file path=xl/ctrlProps/ctrlProp170.xml><?xml version="1.0" encoding="utf-8"?>
<formControlPr xmlns="http://schemas.microsoft.com/office/spreadsheetml/2009/9/main" objectType="CheckBox" fmlaLink="$AO$44" lockText="1" noThreeD="1"/>
</file>

<file path=xl/ctrlProps/ctrlProp171.xml><?xml version="1.0" encoding="utf-8"?>
<formControlPr xmlns="http://schemas.microsoft.com/office/spreadsheetml/2009/9/main" objectType="CheckBox" fmlaLink="$AN$28" lockText="1" noThreeD="1"/>
</file>

<file path=xl/ctrlProps/ctrlProp172.xml><?xml version="1.0" encoding="utf-8"?>
<formControlPr xmlns="http://schemas.microsoft.com/office/spreadsheetml/2009/9/main" objectType="CheckBox" fmlaLink="$AO$13" lockText="1" noThreeD="1"/>
</file>

<file path=xl/ctrlProps/ctrlProp173.xml><?xml version="1.0" encoding="utf-8"?>
<formControlPr xmlns="http://schemas.microsoft.com/office/spreadsheetml/2009/9/main" objectType="CheckBox" fmlaLink="$AP$13" lockText="1" noThreeD="1"/>
</file>

<file path=xl/ctrlProps/ctrlProp174.xml><?xml version="1.0" encoding="utf-8"?>
<formControlPr xmlns="http://schemas.microsoft.com/office/spreadsheetml/2009/9/main" objectType="CheckBox" fmlaLink="$AN$48" lockText="1" noThreeD="1"/>
</file>

<file path=xl/ctrlProps/ctrlProp175.xml><?xml version="1.0" encoding="utf-8"?>
<formControlPr xmlns="http://schemas.microsoft.com/office/spreadsheetml/2009/9/main" objectType="CheckBox" fmlaLink="$AO$48" lockText="1" noThreeD="1"/>
</file>

<file path=xl/ctrlProps/ctrlProp176.xml><?xml version="1.0" encoding="utf-8"?>
<formControlPr xmlns="http://schemas.microsoft.com/office/spreadsheetml/2009/9/main" objectType="CheckBox" fmlaLink="$AP$48" lockText="1" noThreeD="1"/>
</file>

<file path=xl/ctrlProps/ctrlProp177.xml><?xml version="1.0" encoding="utf-8"?>
<formControlPr xmlns="http://schemas.microsoft.com/office/spreadsheetml/2009/9/main" objectType="CheckBox" fmlaLink="$AQ$48" lockText="1" noThreeD="1"/>
</file>

<file path=xl/ctrlProps/ctrlProp178.xml><?xml version="1.0" encoding="utf-8"?>
<formControlPr xmlns="http://schemas.microsoft.com/office/spreadsheetml/2009/9/main" objectType="CheckBox" fmlaLink="$AN$45" lockText="1" noThreeD="1"/>
</file>

<file path=xl/ctrlProps/ctrlProp179.xml><?xml version="1.0" encoding="utf-8"?>
<formControlPr xmlns="http://schemas.microsoft.com/office/spreadsheetml/2009/9/main" objectType="CheckBox" fmlaLink="$AO$45" lockText="1" noThreeD="1"/>
</file>

<file path=xl/ctrlProps/ctrlProp18.xml><?xml version="1.0" encoding="utf-8"?>
<formControlPr xmlns="http://schemas.microsoft.com/office/spreadsheetml/2009/9/main" objectType="CheckBox" fmlaLink="$AN$102" lockText="1" noThreeD="1"/>
</file>

<file path=xl/ctrlProps/ctrlProp180.xml><?xml version="1.0" encoding="utf-8"?>
<formControlPr xmlns="http://schemas.microsoft.com/office/spreadsheetml/2009/9/main" objectType="CheckBox" fmlaLink="$AP$45" lockText="1" noThreeD="1"/>
</file>

<file path=xl/ctrlProps/ctrlProp181.xml><?xml version="1.0" encoding="utf-8"?>
<formControlPr xmlns="http://schemas.microsoft.com/office/spreadsheetml/2009/9/main" objectType="CheckBox" fmlaLink="$AN$46" lockText="1" noThreeD="1"/>
</file>

<file path=xl/ctrlProps/ctrlProp182.xml><?xml version="1.0" encoding="utf-8"?>
<formControlPr xmlns="http://schemas.microsoft.com/office/spreadsheetml/2009/9/main" objectType="CheckBox" fmlaLink="$AO$46" lockText="1" noThreeD="1"/>
</file>

<file path=xl/ctrlProps/ctrlProp183.xml><?xml version="1.0" encoding="utf-8"?>
<formControlPr xmlns="http://schemas.microsoft.com/office/spreadsheetml/2009/9/main" objectType="CheckBox" fmlaLink="$AP$46" lockText="1" noThreeD="1"/>
</file>

<file path=xl/ctrlProps/ctrlProp184.xml><?xml version="1.0" encoding="utf-8"?>
<formControlPr xmlns="http://schemas.microsoft.com/office/spreadsheetml/2009/9/main" objectType="CheckBox" fmlaLink="$AN$47" lockText="1" noThreeD="1"/>
</file>

<file path=xl/ctrlProps/ctrlProp185.xml><?xml version="1.0" encoding="utf-8"?>
<formControlPr xmlns="http://schemas.microsoft.com/office/spreadsheetml/2009/9/main" objectType="CheckBox" fmlaLink="$AO$47" lockText="1" noThreeD="1"/>
</file>

<file path=xl/ctrlProps/ctrlProp186.xml><?xml version="1.0" encoding="utf-8"?>
<formControlPr xmlns="http://schemas.microsoft.com/office/spreadsheetml/2009/9/main" objectType="CheckBox" fmlaLink="$AP$47" lockText="1" noThreeD="1"/>
</file>

<file path=xl/ctrlProps/ctrlProp187.xml><?xml version="1.0" encoding="utf-8"?>
<formControlPr xmlns="http://schemas.microsoft.com/office/spreadsheetml/2009/9/main" objectType="CheckBox" fmlaLink="$AN$13" lockText="1" noThreeD="1"/>
</file>

<file path=xl/ctrlProps/ctrlProp188.xml><?xml version="1.0" encoding="utf-8"?>
<formControlPr xmlns="http://schemas.microsoft.com/office/spreadsheetml/2009/9/main" objectType="CheckBox" fmlaLink="$AN$55" lockText="1" noThreeD="1"/>
</file>

<file path=xl/ctrlProps/ctrlProp189.xml><?xml version="1.0" encoding="utf-8"?>
<formControlPr xmlns="http://schemas.microsoft.com/office/spreadsheetml/2009/9/main" objectType="CheckBox" fmlaLink="$AO$55" lockText="1" noThreeD="1"/>
</file>

<file path=xl/ctrlProps/ctrlProp19.xml><?xml version="1.0" encoding="utf-8"?>
<formControlPr xmlns="http://schemas.microsoft.com/office/spreadsheetml/2009/9/main" objectType="CheckBox" fmlaLink="$AP$102" lockText="1" noThreeD="1"/>
</file>

<file path=xl/ctrlProps/ctrlProp190.xml><?xml version="1.0" encoding="utf-8"?>
<formControlPr xmlns="http://schemas.microsoft.com/office/spreadsheetml/2009/9/main" objectType="CheckBox" fmlaLink="$AP$55" lockText="1" noThreeD="1"/>
</file>

<file path=xl/ctrlProps/ctrlProp191.xml><?xml version="1.0" encoding="utf-8"?>
<formControlPr xmlns="http://schemas.microsoft.com/office/spreadsheetml/2009/9/main" objectType="CheckBox" fmlaLink="$AN$56" lockText="1" noThreeD="1"/>
</file>

<file path=xl/ctrlProps/ctrlProp192.xml><?xml version="1.0" encoding="utf-8"?>
<formControlPr xmlns="http://schemas.microsoft.com/office/spreadsheetml/2009/9/main" objectType="CheckBox" fmlaLink="$AO$56" lockText="1" noThreeD="1"/>
</file>

<file path=xl/ctrlProps/ctrlProp193.xml><?xml version="1.0" encoding="utf-8"?>
<formControlPr xmlns="http://schemas.microsoft.com/office/spreadsheetml/2009/9/main" objectType="CheckBox" fmlaLink="$AN$57" lockText="1" noThreeD="1"/>
</file>

<file path=xl/ctrlProps/ctrlProp194.xml><?xml version="1.0" encoding="utf-8"?>
<formControlPr xmlns="http://schemas.microsoft.com/office/spreadsheetml/2009/9/main" objectType="CheckBox" fmlaLink="$AO$57" lockText="1" noThreeD="1"/>
</file>

<file path=xl/ctrlProps/ctrlProp195.xml><?xml version="1.0" encoding="utf-8"?>
<formControlPr xmlns="http://schemas.microsoft.com/office/spreadsheetml/2009/9/main" objectType="CheckBox" fmlaLink="$AP$57" lockText="1" noThreeD="1"/>
</file>

<file path=xl/ctrlProps/ctrlProp196.xml><?xml version="1.0" encoding="utf-8"?>
<formControlPr xmlns="http://schemas.microsoft.com/office/spreadsheetml/2009/9/main" objectType="CheckBox" fmlaLink="$AN$58" lockText="1" noThreeD="1"/>
</file>

<file path=xl/ctrlProps/ctrlProp197.xml><?xml version="1.0" encoding="utf-8"?>
<formControlPr xmlns="http://schemas.microsoft.com/office/spreadsheetml/2009/9/main" objectType="CheckBox" fmlaLink="$AO$58" lockText="1" noThreeD="1"/>
</file>

<file path=xl/ctrlProps/ctrlProp198.xml><?xml version="1.0" encoding="utf-8"?>
<formControlPr xmlns="http://schemas.microsoft.com/office/spreadsheetml/2009/9/main" objectType="CheckBox" fmlaLink="$AP$58" lockText="1" noThreeD="1"/>
</file>

<file path=xl/ctrlProps/ctrlProp199.xml><?xml version="1.0" encoding="utf-8"?>
<formControlPr xmlns="http://schemas.microsoft.com/office/spreadsheetml/2009/9/main" objectType="CheckBox" fmlaLink="$AN$59"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N$73" lockText="1" noThreeD="1"/>
</file>

<file path=xl/ctrlProps/ctrlProp200.xml><?xml version="1.0" encoding="utf-8"?>
<formControlPr xmlns="http://schemas.microsoft.com/office/spreadsheetml/2009/9/main" objectType="CheckBox" fmlaLink="$AO$59" lockText="1" noThreeD="1"/>
</file>

<file path=xl/ctrlProps/ctrlProp201.xml><?xml version="1.0" encoding="utf-8"?>
<formControlPr xmlns="http://schemas.microsoft.com/office/spreadsheetml/2009/9/main" objectType="CheckBox" fmlaLink="$AP$59" lockText="1" noThreeD="1"/>
</file>

<file path=xl/ctrlProps/ctrlProp202.xml><?xml version="1.0" encoding="utf-8"?>
<formControlPr xmlns="http://schemas.microsoft.com/office/spreadsheetml/2009/9/main" objectType="CheckBox" fmlaLink="$AN$60" lockText="1" noThreeD="1"/>
</file>

<file path=xl/ctrlProps/ctrlProp203.xml><?xml version="1.0" encoding="utf-8"?>
<formControlPr xmlns="http://schemas.microsoft.com/office/spreadsheetml/2009/9/main" objectType="CheckBox" fmlaLink="$AO$60" lockText="1" noThreeD="1"/>
</file>

<file path=xl/ctrlProps/ctrlProp204.xml><?xml version="1.0" encoding="utf-8"?>
<formControlPr xmlns="http://schemas.microsoft.com/office/spreadsheetml/2009/9/main" objectType="CheckBox" fmlaLink="$AP$60" lockText="1" noThreeD="1"/>
</file>

<file path=xl/ctrlProps/ctrlProp205.xml><?xml version="1.0" encoding="utf-8"?>
<formControlPr xmlns="http://schemas.microsoft.com/office/spreadsheetml/2009/9/main" objectType="CheckBox" fmlaLink="$AQ$60" lockText="1" noThreeD="1"/>
</file>

<file path=xl/ctrlProps/ctrlProp206.xml><?xml version="1.0" encoding="utf-8"?>
<formControlPr xmlns="http://schemas.microsoft.com/office/spreadsheetml/2009/9/main" objectType="CheckBox" fmlaLink="$AN$67" lockText="1" noThreeD="1"/>
</file>

<file path=xl/ctrlProps/ctrlProp207.xml><?xml version="1.0" encoding="utf-8"?>
<formControlPr xmlns="http://schemas.microsoft.com/office/spreadsheetml/2009/9/main" objectType="CheckBox" fmlaLink="$AO$67" lockText="1" noThreeD="1"/>
</file>

<file path=xl/ctrlProps/ctrlProp208.xml><?xml version="1.0" encoding="utf-8"?>
<formControlPr xmlns="http://schemas.microsoft.com/office/spreadsheetml/2009/9/main" objectType="CheckBox" fmlaLink="$AP$67" lockText="1" noThreeD="1"/>
</file>

<file path=xl/ctrlProps/ctrlProp209.xml><?xml version="1.0" encoding="utf-8"?>
<formControlPr xmlns="http://schemas.microsoft.com/office/spreadsheetml/2009/9/main" objectType="CheckBox" fmlaLink="$AN$68" lockText="1" noThreeD="1"/>
</file>

<file path=xl/ctrlProps/ctrlProp21.xml><?xml version="1.0" encoding="utf-8"?>
<formControlPr xmlns="http://schemas.microsoft.com/office/spreadsheetml/2009/9/main" objectType="CheckBox" fmlaLink="$AO$73" lockText="1" noThreeD="1"/>
</file>

<file path=xl/ctrlProps/ctrlProp210.xml><?xml version="1.0" encoding="utf-8"?>
<formControlPr xmlns="http://schemas.microsoft.com/office/spreadsheetml/2009/9/main" objectType="CheckBox" fmlaLink="$AO$68" lockText="1" noThreeD="1"/>
</file>

<file path=xl/ctrlProps/ctrlProp211.xml><?xml version="1.0" encoding="utf-8"?>
<formControlPr xmlns="http://schemas.microsoft.com/office/spreadsheetml/2009/9/main" objectType="CheckBox" fmlaLink="$AN$69" lockText="1" noThreeD="1"/>
</file>

<file path=xl/ctrlProps/ctrlProp212.xml><?xml version="1.0" encoding="utf-8"?>
<formControlPr xmlns="http://schemas.microsoft.com/office/spreadsheetml/2009/9/main" objectType="CheckBox" fmlaLink="$AO$69" lockText="1" noThreeD="1"/>
</file>

<file path=xl/ctrlProps/ctrlProp213.xml><?xml version="1.0" encoding="utf-8"?>
<formControlPr xmlns="http://schemas.microsoft.com/office/spreadsheetml/2009/9/main" objectType="CheckBox" fmlaLink="$AP$69" lockText="1" noThreeD="1"/>
</file>

<file path=xl/ctrlProps/ctrlProp214.xml><?xml version="1.0" encoding="utf-8"?>
<formControlPr xmlns="http://schemas.microsoft.com/office/spreadsheetml/2009/9/main" objectType="CheckBox" fmlaLink="$AN$70" lockText="1" noThreeD="1"/>
</file>

<file path=xl/ctrlProps/ctrlProp215.xml><?xml version="1.0" encoding="utf-8"?>
<formControlPr xmlns="http://schemas.microsoft.com/office/spreadsheetml/2009/9/main" objectType="CheckBox" fmlaLink="$AO$70" lockText="1" noThreeD="1"/>
</file>

<file path=xl/ctrlProps/ctrlProp216.xml><?xml version="1.0" encoding="utf-8"?>
<formControlPr xmlns="http://schemas.microsoft.com/office/spreadsheetml/2009/9/main" objectType="CheckBox" fmlaLink="$AP$70" lockText="1" noThreeD="1"/>
</file>

<file path=xl/ctrlProps/ctrlProp217.xml><?xml version="1.0" encoding="utf-8"?>
<formControlPr xmlns="http://schemas.microsoft.com/office/spreadsheetml/2009/9/main" objectType="CheckBox" fmlaLink="$AN$71" lockText="1" noThreeD="1"/>
</file>

<file path=xl/ctrlProps/ctrlProp218.xml><?xml version="1.0" encoding="utf-8"?>
<formControlPr xmlns="http://schemas.microsoft.com/office/spreadsheetml/2009/9/main" objectType="CheckBox" fmlaLink="$AO$71" lockText="1" noThreeD="1"/>
</file>

<file path=xl/ctrlProps/ctrlProp219.xml><?xml version="1.0" encoding="utf-8"?>
<formControlPr xmlns="http://schemas.microsoft.com/office/spreadsheetml/2009/9/main" objectType="CheckBox" fmlaLink="$AP$71" lockText="1" noThreeD="1"/>
</file>

<file path=xl/ctrlProps/ctrlProp22.xml><?xml version="1.0" encoding="utf-8"?>
<formControlPr xmlns="http://schemas.microsoft.com/office/spreadsheetml/2009/9/main" objectType="CheckBox" fmlaLink="$AN$74" lockText="1" noThreeD="1"/>
</file>

<file path=xl/ctrlProps/ctrlProp220.xml><?xml version="1.0" encoding="utf-8"?>
<formControlPr xmlns="http://schemas.microsoft.com/office/spreadsheetml/2009/9/main" objectType="CheckBox" fmlaLink="$AN$72" lockText="1" noThreeD="1"/>
</file>

<file path=xl/ctrlProps/ctrlProp221.xml><?xml version="1.0" encoding="utf-8"?>
<formControlPr xmlns="http://schemas.microsoft.com/office/spreadsheetml/2009/9/main" objectType="CheckBox" fmlaLink="$AO$72" lockText="1" noThreeD="1"/>
</file>

<file path=xl/ctrlProps/ctrlProp222.xml><?xml version="1.0" encoding="utf-8"?>
<formControlPr xmlns="http://schemas.microsoft.com/office/spreadsheetml/2009/9/main" objectType="CheckBox" fmlaLink="$AP$72" lockText="1" noThreeD="1"/>
</file>

<file path=xl/ctrlProps/ctrlProp223.xml><?xml version="1.0" encoding="utf-8"?>
<formControlPr xmlns="http://schemas.microsoft.com/office/spreadsheetml/2009/9/main" objectType="CheckBox" fmlaLink="$AQ$72" lockText="1" noThreeD="1"/>
</file>

<file path=xl/ctrlProps/ctrlProp224.xml><?xml version="1.0" encoding="utf-8"?>
<formControlPr xmlns="http://schemas.microsoft.com/office/spreadsheetml/2009/9/main" objectType="CheckBox" fmlaLink="$AN$42" lockText="1" noThreeD="1"/>
</file>

<file path=xl/ctrlProps/ctrlProp225.xml><?xml version="1.0" encoding="utf-8"?>
<formControlPr xmlns="http://schemas.microsoft.com/office/spreadsheetml/2009/9/main" objectType="CheckBox" fmlaLink="$AO$42" lockText="1" noThreeD="1"/>
</file>

<file path=xl/ctrlProps/ctrlProp226.xml><?xml version="1.0" encoding="utf-8"?>
<formControlPr xmlns="http://schemas.microsoft.com/office/spreadsheetml/2009/9/main" objectType="CheckBox" fmlaLink="$AN$54" lockText="1" noThreeD="1"/>
</file>

<file path=xl/ctrlProps/ctrlProp227.xml><?xml version="1.0" encoding="utf-8"?>
<formControlPr xmlns="http://schemas.microsoft.com/office/spreadsheetml/2009/9/main" objectType="CheckBox" fmlaLink="AO54" lockText="1" noThreeD="1"/>
</file>

<file path=xl/ctrlProps/ctrlProp228.xml><?xml version="1.0" encoding="utf-8"?>
<formControlPr xmlns="http://schemas.microsoft.com/office/spreadsheetml/2009/9/main" objectType="CheckBox" fmlaLink="$AN$66" lockText="1" noThreeD="1"/>
</file>

<file path=xl/ctrlProps/ctrlProp229.xml><?xml version="1.0" encoding="utf-8"?>
<formControlPr xmlns="http://schemas.microsoft.com/office/spreadsheetml/2009/9/main" objectType="CheckBox" fmlaLink="$AO$66" lockText="1" noThreeD="1"/>
</file>

<file path=xl/ctrlProps/ctrlProp23.xml><?xml version="1.0" encoding="utf-8"?>
<formControlPr xmlns="http://schemas.microsoft.com/office/spreadsheetml/2009/9/main" objectType="CheckBox" fmlaLink="$AO$74" lockText="1" noThreeD="1"/>
</file>

<file path=xl/ctrlProps/ctrlProp230.xml><?xml version="1.0" encoding="utf-8"?>
<formControlPr xmlns="http://schemas.microsoft.com/office/spreadsheetml/2009/9/main" objectType="CheckBox" fmlaLink="$AO$28" lockText="1" noThreeD="1"/>
</file>

<file path=xl/ctrlProps/ctrlProp231.xml><?xml version="1.0" encoding="utf-8"?>
<formControlPr xmlns="http://schemas.microsoft.com/office/spreadsheetml/2009/9/main" objectType="CheckBox" fmlaLink="$AP$28" lockText="1" noThreeD="1"/>
</file>

<file path=xl/ctrlProps/ctrlProp24.xml><?xml version="1.0" encoding="utf-8"?>
<formControlPr xmlns="http://schemas.microsoft.com/office/spreadsheetml/2009/9/main" objectType="CheckBox" fmlaLink="$AN$75" lockText="1" noThreeD="1"/>
</file>

<file path=xl/ctrlProps/ctrlProp25.xml><?xml version="1.0" encoding="utf-8"?>
<formControlPr xmlns="http://schemas.microsoft.com/office/spreadsheetml/2009/9/main" objectType="CheckBox" fmlaLink="$AN$123" lockText="1" noThreeD="1"/>
</file>

<file path=xl/ctrlProps/ctrlProp26.xml><?xml version="1.0" encoding="utf-8"?>
<formControlPr xmlns="http://schemas.microsoft.com/office/spreadsheetml/2009/9/main" objectType="CheckBox" fmlaLink="$AO$123" lockText="1" noThreeD="1"/>
</file>

<file path=xl/ctrlProps/ctrlProp27.xml><?xml version="1.0" encoding="utf-8"?>
<formControlPr xmlns="http://schemas.microsoft.com/office/spreadsheetml/2009/9/main" objectType="CheckBox" fmlaLink="$AP$123" lockText="1" noThreeD="1"/>
</file>

<file path=xl/ctrlProps/ctrlProp28.xml><?xml version="1.0" encoding="utf-8"?>
<formControlPr xmlns="http://schemas.microsoft.com/office/spreadsheetml/2009/9/main" objectType="CheckBox" fmlaLink="$AQ$123" lockText="1" noThreeD="1"/>
</file>

<file path=xl/ctrlProps/ctrlProp29.xml><?xml version="1.0" encoding="utf-8"?>
<formControlPr xmlns="http://schemas.microsoft.com/office/spreadsheetml/2009/9/main" objectType="CheckBox" fmlaLink="$AN$12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O$120" lockText="1" noThreeD="1"/>
</file>

<file path=xl/ctrlProps/ctrlProp31.xml><?xml version="1.0" encoding="utf-8"?>
<formControlPr xmlns="http://schemas.microsoft.com/office/spreadsheetml/2009/9/main" objectType="CheckBox" fmlaLink="$AP$120" lockText="1" noThreeD="1"/>
</file>

<file path=xl/ctrlProps/ctrlProp32.xml><?xml version="1.0" encoding="utf-8"?>
<formControlPr xmlns="http://schemas.microsoft.com/office/spreadsheetml/2009/9/main" objectType="CheckBox" fmlaLink="$AN$121" lockText="1" noThreeD="1"/>
</file>

<file path=xl/ctrlProps/ctrlProp33.xml><?xml version="1.0" encoding="utf-8"?>
<formControlPr xmlns="http://schemas.microsoft.com/office/spreadsheetml/2009/9/main" objectType="CheckBox" fmlaLink="$AO$121" lockText="1" noThreeD="1"/>
</file>

<file path=xl/ctrlProps/ctrlProp34.xml><?xml version="1.0" encoding="utf-8"?>
<formControlPr xmlns="http://schemas.microsoft.com/office/spreadsheetml/2009/9/main" objectType="CheckBox" fmlaLink="$AP$121" lockText="1" noThreeD="1"/>
</file>

<file path=xl/ctrlProps/ctrlProp35.xml><?xml version="1.0" encoding="utf-8"?>
<formControlPr xmlns="http://schemas.microsoft.com/office/spreadsheetml/2009/9/main" objectType="CheckBox" fmlaLink="$AN$122" lockText="1" noThreeD="1"/>
</file>

<file path=xl/ctrlProps/ctrlProp36.xml><?xml version="1.0" encoding="utf-8"?>
<formControlPr xmlns="http://schemas.microsoft.com/office/spreadsheetml/2009/9/main" objectType="CheckBox" fmlaLink="$AO$122" lockText="1" noThreeD="1"/>
</file>

<file path=xl/ctrlProps/ctrlProp37.xml><?xml version="1.0" encoding="utf-8"?>
<formControlPr xmlns="http://schemas.microsoft.com/office/spreadsheetml/2009/9/main" objectType="CheckBox" fmlaLink="$AP$122" lockText="1" noThreeD="1"/>
</file>

<file path=xl/ctrlProps/ctrlProp38.xml><?xml version="1.0" encoding="utf-8"?>
<formControlPr xmlns="http://schemas.microsoft.com/office/spreadsheetml/2009/9/main" objectType="CheckBox" fmlaLink="$AN$141" lockText="1" noThreeD="1"/>
</file>

<file path=xl/ctrlProps/ctrlProp39.xml><?xml version="1.0" encoding="utf-8"?>
<formControlPr xmlns="http://schemas.microsoft.com/office/spreadsheetml/2009/9/main" objectType="CheckBox" fmlaLink="$AO$14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fmlaLink="$AN$78" lockText="1" noThreeD="1"/>
</file>

<file path=xl/ctrlProps/ctrlProp44.xml><?xml version="1.0" encoding="utf-8"?>
<formControlPr xmlns="http://schemas.microsoft.com/office/spreadsheetml/2009/9/main" objectType="CheckBox" fmlaLink="$AO$78" lockText="1" noThreeD="1"/>
</file>

<file path=xl/ctrlProps/ctrlProp45.xml><?xml version="1.0" encoding="utf-8"?>
<formControlPr xmlns="http://schemas.microsoft.com/office/spreadsheetml/2009/9/main" objectType="CheckBox" fmlaLink="$AP$78" lockText="1" noThreeD="1"/>
</file>

<file path=xl/ctrlProps/ctrlProp46.xml><?xml version="1.0" encoding="utf-8"?>
<formControlPr xmlns="http://schemas.microsoft.com/office/spreadsheetml/2009/9/main" objectType="CheckBox" fmlaLink="$AQ$78" lockText="1" noThreeD="1"/>
</file>

<file path=xl/ctrlProps/ctrlProp47.xml><?xml version="1.0" encoding="utf-8"?>
<formControlPr xmlns="http://schemas.microsoft.com/office/spreadsheetml/2009/9/main" objectType="CheckBox" fmlaLink="$AN$129" lockText="1" noThreeD="1"/>
</file>

<file path=xl/ctrlProps/ctrlProp48.xml><?xml version="1.0" encoding="utf-8"?>
<formControlPr xmlns="http://schemas.microsoft.com/office/spreadsheetml/2009/9/main" objectType="CheckBox" fmlaLink="$AO$129" lockText="1" noThreeD="1"/>
</file>

<file path=xl/ctrlProps/ctrlProp49.xml><?xml version="1.0" encoding="utf-8"?>
<formControlPr xmlns="http://schemas.microsoft.com/office/spreadsheetml/2009/9/main" objectType="CheckBox" fmlaLink="$AN$131"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N$130" lockText="1" noThreeD="1"/>
</file>

<file path=xl/ctrlProps/ctrlProp51.xml><?xml version="1.0" encoding="utf-8"?>
<formControlPr xmlns="http://schemas.microsoft.com/office/spreadsheetml/2009/9/main" objectType="CheckBox" fmlaLink="$AO$130" lockText="1" noThreeD="1"/>
</file>

<file path=xl/ctrlProps/ctrlProp52.xml><?xml version="1.0" encoding="utf-8"?>
<formControlPr xmlns="http://schemas.microsoft.com/office/spreadsheetml/2009/9/main" objectType="CheckBox" fmlaLink="$AP$130" lockText="1" noThreeD="1"/>
</file>

<file path=xl/ctrlProps/ctrlProp53.xml><?xml version="1.0" encoding="utf-8"?>
<formControlPr xmlns="http://schemas.microsoft.com/office/spreadsheetml/2009/9/main" objectType="CheckBox" fmlaLink="$AO$131" lockText="1" noThreeD="1"/>
</file>

<file path=xl/ctrlProps/ctrlProp54.xml><?xml version="1.0" encoding="utf-8"?>
<formControlPr xmlns="http://schemas.microsoft.com/office/spreadsheetml/2009/9/main" objectType="CheckBox" fmlaLink="$AN$132" lockText="1" noThreeD="1"/>
</file>

<file path=xl/ctrlProps/ctrlProp55.xml><?xml version="1.0" encoding="utf-8"?>
<formControlPr xmlns="http://schemas.microsoft.com/office/spreadsheetml/2009/9/main" objectType="CheckBox" fmlaLink="$AO$132" lockText="1" noThreeD="1"/>
</file>

<file path=xl/ctrlProps/ctrlProp56.xml><?xml version="1.0" encoding="utf-8"?>
<formControlPr xmlns="http://schemas.microsoft.com/office/spreadsheetml/2009/9/main" objectType="CheckBox" fmlaLink="$AP$132" lockText="1" noThreeD="1"/>
</file>

<file path=xl/ctrlProps/ctrlProp57.xml><?xml version="1.0" encoding="utf-8"?>
<formControlPr xmlns="http://schemas.microsoft.com/office/spreadsheetml/2009/9/main" objectType="CheckBox" fmlaLink="$AN$133" lockText="1" noThreeD="1"/>
</file>

<file path=xl/ctrlProps/ctrlProp58.xml><?xml version="1.0" encoding="utf-8"?>
<formControlPr xmlns="http://schemas.microsoft.com/office/spreadsheetml/2009/9/main" objectType="CheckBox" fmlaLink="$AO$133" lockText="1" noThreeD="1"/>
</file>

<file path=xl/ctrlProps/ctrlProp59.xml><?xml version="1.0" encoding="utf-8"?>
<formControlPr xmlns="http://schemas.microsoft.com/office/spreadsheetml/2009/9/main" objectType="CheckBox" fmlaLink="$AP$133"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4" lockText="1" noThreeD="1"/>
</file>

<file path=xl/ctrlProps/ctrlProp61.xml><?xml version="1.0" encoding="utf-8"?>
<formControlPr xmlns="http://schemas.microsoft.com/office/spreadsheetml/2009/9/main" objectType="CheckBox" fmlaLink="$AO$134" lockText="1" noThreeD="1"/>
</file>

<file path=xl/ctrlProps/ctrlProp62.xml><?xml version="1.0" encoding="utf-8"?>
<formControlPr xmlns="http://schemas.microsoft.com/office/spreadsheetml/2009/9/main" objectType="CheckBox" fmlaLink="$AP$134"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N$11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AN$135" lockText="1" noThreeD="1"/>
</file>

<file path=xl/ctrlProps/ctrlProp79.xml><?xml version="1.0" encoding="utf-8"?>
<formControlPr xmlns="http://schemas.microsoft.com/office/spreadsheetml/2009/9/main" objectType="CheckBox" fmlaLink="$AO$135" lockText="1" noThreeD="1"/>
</file>

<file path=xl/ctrlProps/ctrlProp8.xml><?xml version="1.0" encoding="utf-8"?>
<formControlPr xmlns="http://schemas.microsoft.com/office/spreadsheetml/2009/9/main" objectType="CheckBox" fmlaLink="$AO$118" lockText="1" noThreeD="1"/>
</file>

<file path=xl/ctrlProps/ctrlProp80.xml><?xml version="1.0" encoding="utf-8"?>
<formControlPr xmlns="http://schemas.microsoft.com/office/spreadsheetml/2009/9/main" objectType="CheckBox" fmlaLink="$AP$135" lockText="1" noThreeD="1"/>
</file>

<file path=xl/ctrlProps/ctrlProp81.xml><?xml version="1.0" encoding="utf-8"?>
<formControlPr xmlns="http://schemas.microsoft.com/office/spreadsheetml/2009/9/main" objectType="CheckBox" fmlaLink="$AQ$135"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fmlaLink="$AN$117" lockText="1" noThreeD="1"/>
</file>

<file path=xl/ctrlProps/ctrlProp9.xml><?xml version="1.0" encoding="utf-8"?>
<formControlPr xmlns="http://schemas.microsoft.com/office/spreadsheetml/2009/9/main" objectType="CheckBox" fmlaLink="$AP$118" lockText="1" noThreeD="1"/>
</file>

<file path=xl/ctrlProps/ctrlProp90.xml><?xml version="1.0" encoding="utf-8"?>
<formControlPr xmlns="http://schemas.microsoft.com/office/spreadsheetml/2009/9/main" objectType="CheckBox" fmlaLink="$AO$117"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fmlaLink="$AP$4" lockText="1" noThreeD="1"/>
</file>

<file path=xl/ctrlProps/ctrlProp93.xml><?xml version="1.0" encoding="utf-8"?>
<formControlPr xmlns="http://schemas.microsoft.com/office/spreadsheetml/2009/9/main" objectType="CheckBox" fmlaLink="$AQ$4"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fmlaLink="$CO$4" lockText="1" noThreeD="1"/>
</file>

<file path=xl/ctrlProps/ctrlProp97.xml><?xml version="1.0" encoding="utf-8"?>
<formControlPr xmlns="http://schemas.microsoft.com/office/spreadsheetml/2009/9/main" objectType="CheckBox" fmlaLink="$CP$4" lockText="1" noThreeD="1"/>
</file>

<file path=xl/ctrlProps/ctrlProp98.xml><?xml version="1.0" encoding="utf-8"?>
<formControlPr xmlns="http://schemas.microsoft.com/office/spreadsheetml/2009/9/main" objectType="CheckBox" fmlaLink="$CQ$4" lockText="1" noThreeD="1"/>
</file>

<file path=xl/ctrlProps/ctrlProp99.xml><?xml version="1.0" encoding="utf-8"?>
<formControlPr xmlns="http://schemas.microsoft.com/office/spreadsheetml/2009/9/main" objectType="CheckBox" fmlaLink="$CN$43" lockText="1" noThreeD="1"/>
</file>

<file path=xl/drawings/drawing1.xml><?xml version="1.0" encoding="utf-8"?>
<xdr:wsDr xmlns:xdr="http://schemas.openxmlformats.org/drawingml/2006/spreadsheetDrawing" xmlns:a="http://schemas.openxmlformats.org/drawingml/2006/main">
  <xdr:twoCellAnchor>
    <xdr:from>
      <xdr:col>29</xdr:col>
      <xdr:colOff>224936</xdr:colOff>
      <xdr:row>9</xdr:row>
      <xdr:rowOff>57148</xdr:rowOff>
    </xdr:from>
    <xdr:to>
      <xdr:col>32</xdr:col>
      <xdr:colOff>657225</xdr:colOff>
      <xdr:row>16</xdr:row>
      <xdr:rowOff>133350</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6854336" y="2162173"/>
          <a:ext cx="2489689" cy="1543052"/>
          <a:chOff x="6806710" y="4743449"/>
          <a:chExt cx="2638425" cy="1123951"/>
        </a:xfrm>
      </xdr:grpSpPr>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806710" y="4743449"/>
            <a:ext cx="2638425" cy="1123951"/>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rPr>
              <a:t>確認申請書</a:t>
            </a:r>
            <a:endParaRPr kumimoji="1" lang="en-US" altLang="ja-JP" sz="1400" b="1">
              <a:solidFill>
                <a:srgbClr val="FF0000"/>
              </a:solidFill>
            </a:endParaRPr>
          </a:p>
          <a:p>
            <a:pPr>
              <a:spcBef>
                <a:spcPts val="600"/>
              </a:spcBef>
            </a:pPr>
            <a:r>
              <a:rPr kumimoji="1" lang="en-US" altLang="ja-JP" sz="1400" b="1">
                <a:solidFill>
                  <a:srgbClr val="FF0000"/>
                </a:solidFill>
              </a:rPr>
              <a:t>〔</a:t>
            </a:r>
            <a:r>
              <a:rPr kumimoji="1" lang="ja-JP" altLang="en-US" sz="1400" b="1">
                <a:solidFill>
                  <a:srgbClr val="FF0000"/>
                </a:solidFill>
              </a:rPr>
              <a:t>第二面～六面</a:t>
            </a:r>
            <a:r>
              <a:rPr kumimoji="1" lang="en-US" altLang="ja-JP" sz="1400" b="1">
                <a:solidFill>
                  <a:srgbClr val="FF0000"/>
                </a:solidFill>
              </a:rPr>
              <a:t>】</a:t>
            </a:r>
            <a:r>
              <a:rPr kumimoji="1" lang="ja-JP" altLang="en-US" sz="1400" b="1">
                <a:solidFill>
                  <a:srgbClr val="FF0000"/>
                </a:solidFill>
              </a:rPr>
              <a:t>の入力で、</a:t>
            </a:r>
            <a:endParaRPr kumimoji="1" lang="en-US" altLang="ja-JP" sz="1400" b="1">
              <a:solidFill>
                <a:srgbClr val="FF0000"/>
              </a:solidFill>
            </a:endParaRPr>
          </a:p>
          <a:p>
            <a:r>
              <a:rPr kumimoji="1" lang="en-US" altLang="ja-JP" sz="1400" b="1">
                <a:solidFill>
                  <a:srgbClr val="FF0000"/>
                </a:solidFill>
              </a:rPr>
              <a:t>〔</a:t>
            </a:r>
            <a:r>
              <a:rPr kumimoji="1" lang="ja-JP" altLang="en-US" sz="1400" b="1">
                <a:solidFill>
                  <a:srgbClr val="FF0000"/>
                </a:solidFill>
              </a:rPr>
              <a:t>第一面</a:t>
            </a:r>
            <a:r>
              <a:rPr kumimoji="1" lang="en-US" altLang="ja-JP" sz="1400" b="1">
                <a:solidFill>
                  <a:srgbClr val="FF0000"/>
                </a:solidFill>
              </a:rPr>
              <a:t>〕</a:t>
            </a:r>
            <a:r>
              <a:rPr kumimoji="1" lang="ja-JP" altLang="en-US" sz="1400" b="1">
                <a:solidFill>
                  <a:srgbClr val="FF0000"/>
                </a:solidFill>
              </a:rPr>
              <a:t>の</a:t>
            </a:r>
            <a:r>
              <a:rPr kumimoji="1" lang="ja-JP" altLang="ja-JP" sz="1400" b="1">
                <a:solidFill>
                  <a:srgbClr val="FF0000"/>
                </a:solidFill>
                <a:effectLst/>
                <a:latin typeface="+mn-lt"/>
                <a:ea typeface="+mn-ea"/>
                <a:cs typeface="+mn-cs"/>
              </a:rPr>
              <a:t>　　　</a:t>
            </a:r>
            <a:r>
              <a:rPr kumimoji="1" lang="en-US" altLang="ja-JP" sz="1400" b="1">
                <a:solidFill>
                  <a:srgbClr val="FF0000"/>
                </a:solidFill>
                <a:effectLst/>
                <a:latin typeface="+mn-lt"/>
                <a:ea typeface="+mn-ea"/>
                <a:cs typeface="+mn-cs"/>
              </a:rPr>
              <a:t>   </a:t>
            </a:r>
            <a:r>
              <a:rPr kumimoji="1" lang="ja-JP" altLang="en-US" sz="1400" b="1">
                <a:solidFill>
                  <a:srgbClr val="FF0000"/>
                </a:solidFill>
                <a:effectLst/>
                <a:latin typeface="+mn-lt"/>
                <a:ea typeface="+mn-ea"/>
                <a:cs typeface="+mn-cs"/>
              </a:rPr>
              <a:t>　</a:t>
            </a:r>
            <a:r>
              <a:rPr kumimoji="1" lang="ja-JP" altLang="ja-JP" sz="1400" b="1">
                <a:solidFill>
                  <a:srgbClr val="FF0000"/>
                </a:solidFill>
                <a:effectLst/>
                <a:latin typeface="+mn-lt"/>
                <a:ea typeface="+mn-ea"/>
                <a:cs typeface="+mn-cs"/>
              </a:rPr>
              <a:t>部分</a:t>
            </a:r>
            <a:r>
              <a:rPr kumimoji="1" lang="ja-JP" altLang="en-US" sz="1400" b="1">
                <a:solidFill>
                  <a:srgbClr val="FF0000"/>
                </a:solidFill>
              </a:rPr>
              <a:t>は、自動入力します。</a:t>
            </a:r>
            <a:endParaRPr kumimoji="1" lang="en-US" altLang="ja-JP" sz="1400" b="1">
              <a:solidFill>
                <a:srgbClr val="FF0000"/>
              </a:solidFill>
            </a:endParaRP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958743" y="5354178"/>
            <a:ext cx="416425" cy="131634"/>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29</xdr:col>
      <xdr:colOff>238125</xdr:colOff>
      <xdr:row>18</xdr:row>
      <xdr:rowOff>9525</xdr:rowOff>
    </xdr:from>
    <xdr:to>
      <xdr:col>33</xdr:col>
      <xdr:colOff>9525</xdr:colOff>
      <xdr:row>21</xdr:row>
      <xdr:rowOff>123825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67525" y="4000500"/>
          <a:ext cx="2514600" cy="9715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 申請者氏名</a:t>
          </a:r>
          <a:endParaRPr kumimoji="1" lang="en-US" altLang="ja-JP" sz="1100"/>
        </a:p>
        <a:p>
          <a:pPr marL="0" marR="0" indent="0" defTabSz="914400" eaLnBrk="1" fontAlgn="auto" latinLnBrk="0" hangingPunct="1">
            <a:lnSpc>
              <a:spcPct val="100000"/>
            </a:lnSpc>
            <a:spcBef>
              <a:spcPts val="600"/>
            </a:spcBef>
            <a:spcAft>
              <a:spcPts val="0"/>
            </a:spcAft>
            <a:buClrTx/>
            <a:buSzTx/>
            <a:buFontTx/>
            <a:buNone/>
            <a:tabLst/>
            <a:defRPr/>
          </a:pPr>
          <a:r>
            <a:rPr kumimoji="1" lang="ja-JP" altLang="en-US" sz="1100"/>
            <a:t>連名の場合は、別紙への入力で ４名まで自動で入力されます。</a:t>
          </a:r>
          <a:endParaRPr kumimoji="1" lang="en-US" altLang="ja-JP" sz="1100"/>
        </a:p>
      </xdr:txBody>
    </xdr:sp>
    <xdr:clientData/>
  </xdr:twoCellAnchor>
  <xdr:twoCellAnchor>
    <xdr:from>
      <xdr:col>31</xdr:col>
      <xdr:colOff>238124</xdr:colOff>
      <xdr:row>3</xdr:row>
      <xdr:rowOff>200023</xdr:rowOff>
    </xdr:from>
    <xdr:to>
      <xdr:col>35</xdr:col>
      <xdr:colOff>333376</xdr:colOff>
      <xdr:row>6</xdr:row>
      <xdr:rowOff>95249</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239124" y="828673"/>
          <a:ext cx="2838452" cy="742951"/>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a:t>
          </a:r>
          <a:r>
            <a:rPr kumimoji="1" lang="ja-JP" altLang="en-US" sz="1400">
              <a:solidFill>
                <a:srgbClr val="FF0000"/>
              </a:solidFill>
            </a:rPr>
            <a:t>計画変更</a:t>
          </a:r>
          <a:r>
            <a:rPr kumimoji="1" lang="en-US" altLang="ja-JP" sz="1400"/>
            <a:t>】</a:t>
          </a:r>
          <a:r>
            <a:rPr kumimoji="1" lang="ja-JP" altLang="en-US" sz="1400"/>
            <a:t>の場合、左記　　　　　を</a:t>
          </a:r>
          <a:endParaRPr kumimoji="1" lang="en-US" altLang="ja-JP" sz="1400"/>
        </a:p>
        <a:p>
          <a:pPr algn="l"/>
          <a:r>
            <a:rPr kumimoji="1" lang="ja-JP" altLang="en-US" sz="1400"/>
            <a:t>計画変更にして下さい</a:t>
          </a:r>
          <a:endParaRPr kumimoji="1" lang="en-US" altLang="ja-JP" sz="1400"/>
        </a:p>
      </xdr:txBody>
    </xdr:sp>
    <xdr:clientData/>
  </xdr:twoCellAnchor>
  <xdr:twoCellAnchor>
    <xdr:from>
      <xdr:col>34</xdr:col>
      <xdr:colOff>287636</xdr:colOff>
      <xdr:row>4</xdr:row>
      <xdr:rowOff>192973</xdr:rowOff>
    </xdr:from>
    <xdr:to>
      <xdr:col>35</xdr:col>
      <xdr:colOff>9525</xdr:colOff>
      <xdr:row>4</xdr:row>
      <xdr:rowOff>337704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0346036" y="1031173"/>
          <a:ext cx="407689" cy="144731"/>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29</xdr:col>
      <xdr:colOff>263035</xdr:colOff>
      <xdr:row>30</xdr:row>
      <xdr:rowOff>152400</xdr:rowOff>
    </xdr:from>
    <xdr:to>
      <xdr:col>33</xdr:col>
      <xdr:colOff>561975</xdr:colOff>
      <xdr:row>34</xdr:row>
      <xdr:rowOff>57150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892435" y="7115175"/>
          <a:ext cx="3042140" cy="742950"/>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t>【</a:t>
          </a:r>
          <a:r>
            <a:rPr kumimoji="1" lang="ja-JP" altLang="en-US" sz="1200" b="1">
              <a:solidFill>
                <a:srgbClr val="FF0000"/>
              </a:solidFill>
            </a:rPr>
            <a:t>計画変更</a:t>
          </a:r>
          <a:r>
            <a:rPr kumimoji="1" lang="en-US" altLang="ja-JP" sz="1200" b="1">
              <a:solidFill>
                <a:schemeClr val="tx1"/>
              </a:solidFill>
            </a:rPr>
            <a:t>】</a:t>
          </a:r>
          <a:r>
            <a:rPr kumimoji="1" lang="ja-JP" altLang="en-US" sz="1200" b="1">
              <a:solidFill>
                <a:schemeClr val="tx1"/>
              </a:solidFill>
            </a:rPr>
            <a:t>の場合</a:t>
          </a:r>
          <a:r>
            <a:rPr kumimoji="1" lang="ja-JP" altLang="en-US" sz="1200"/>
            <a:t>は、</a:t>
          </a:r>
          <a:endParaRPr kumimoji="1" lang="en-US" altLang="ja-JP" sz="1200"/>
        </a:p>
        <a:p>
          <a:pPr>
            <a:spcBef>
              <a:spcPts val="600"/>
            </a:spcBef>
          </a:pPr>
          <a:r>
            <a:rPr kumimoji="1" lang="ja-JP" altLang="en-US" sz="1200"/>
            <a:t>左記に、計画変更の概要を入力して下さい。</a:t>
          </a:r>
          <a:endParaRPr kumimoji="1" lang="en-US" altLang="ja-JP"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5</xdr:row>
      <xdr:rowOff>76200</xdr:rowOff>
    </xdr:from>
    <xdr:to>
      <xdr:col>32</xdr:col>
      <xdr:colOff>0</xdr:colOff>
      <xdr:row>5</xdr:row>
      <xdr:rowOff>76200</xdr:rowOff>
    </xdr:to>
    <xdr:cxnSp macro="">
      <xdr:nvCxnSpPr>
        <xdr:cNvPr id="2" name="直線コネクタ 1">
          <a:extLst>
            <a:ext uri="{FF2B5EF4-FFF2-40B4-BE49-F238E27FC236}">
              <a16:creationId xmlns:a16="http://schemas.microsoft.com/office/drawing/2014/main" id="{F0D9901F-5CB6-4CA5-81B5-9A7B86DA3D4E}"/>
            </a:ext>
          </a:extLst>
        </xdr:cNvPr>
        <xdr:cNvCxnSpPr/>
      </xdr:nvCxnSpPr>
      <xdr:spPr>
        <a:xfrm>
          <a:off x="57150" y="1133475"/>
          <a:ext cx="7391400" cy="0"/>
        </a:xfrm>
        <a:prstGeom prst="line">
          <a:avLst/>
        </a:prstGeom>
        <a:ln w="12700" cmpd="sng">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47625</xdr:colOff>
      <xdr:row>29</xdr:row>
      <xdr:rowOff>114300</xdr:rowOff>
    </xdr:from>
    <xdr:to>
      <xdr:col>32</xdr:col>
      <xdr:colOff>0</xdr:colOff>
      <xdr:row>29</xdr:row>
      <xdr:rowOff>114300</xdr:rowOff>
    </xdr:to>
    <xdr:cxnSp macro="">
      <xdr:nvCxnSpPr>
        <xdr:cNvPr id="3" name="直線コネクタ 2">
          <a:extLst>
            <a:ext uri="{FF2B5EF4-FFF2-40B4-BE49-F238E27FC236}">
              <a16:creationId xmlns:a16="http://schemas.microsoft.com/office/drawing/2014/main" id="{9D3C9EDB-4CDF-4D56-BF50-2E67E107C6AA}"/>
            </a:ext>
          </a:extLst>
        </xdr:cNvPr>
        <xdr:cNvCxnSpPr/>
      </xdr:nvCxnSpPr>
      <xdr:spPr>
        <a:xfrm>
          <a:off x="47625" y="7410450"/>
          <a:ext cx="7400925" cy="0"/>
        </a:xfrm>
        <a:prstGeom prst="line">
          <a:avLst/>
        </a:prstGeom>
        <a:ln w="12700" cmpd="sng">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133350</xdr:colOff>
      <xdr:row>6</xdr:row>
      <xdr:rowOff>76200</xdr:rowOff>
    </xdr:from>
    <xdr:to>
      <xdr:col>42</xdr:col>
      <xdr:colOff>190500</xdr:colOff>
      <xdr:row>10</xdr:row>
      <xdr:rowOff>152400</xdr:rowOff>
    </xdr:to>
    <xdr:sp macro="" textlink="">
      <xdr:nvSpPr>
        <xdr:cNvPr id="7" name="テキスト ボックス 6">
          <a:extLst>
            <a:ext uri="{FF2B5EF4-FFF2-40B4-BE49-F238E27FC236}">
              <a16:creationId xmlns:a16="http://schemas.microsoft.com/office/drawing/2014/main" id="{E1754764-E4CE-46A9-872A-1EC007750DF6}"/>
            </a:ext>
          </a:extLst>
        </xdr:cNvPr>
        <xdr:cNvSpPr txBox="1"/>
      </xdr:nvSpPr>
      <xdr:spPr>
        <a:xfrm>
          <a:off x="8562975" y="1285875"/>
          <a:ext cx="2419350" cy="942975"/>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確認申請書 の入力で、</a:t>
          </a:r>
          <a:endParaRPr kumimoji="1" lang="en-US" altLang="ja-JP" sz="1200"/>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部分</a:t>
          </a:r>
          <a:r>
            <a:rPr kumimoji="1" lang="ja-JP" altLang="en-US" sz="1200"/>
            <a:t>は、自動入力します。</a:t>
          </a:r>
          <a:endParaRPr kumimoji="1" lang="en-US" altLang="ja-JP" sz="1200"/>
        </a:p>
        <a:p>
          <a:r>
            <a:rPr kumimoji="1" lang="ja-JP" altLang="en-US" sz="1200"/>
            <a:t>他の部分は、直接入力して下さい。</a:t>
          </a:r>
          <a:endParaRPr kumimoji="1" lang="en-US" altLang="ja-JP" sz="1200"/>
        </a:p>
      </xdr:txBody>
    </xdr:sp>
    <xdr:clientData/>
  </xdr:twoCellAnchor>
  <xdr:twoCellAnchor>
    <xdr:from>
      <xdr:col>34</xdr:col>
      <xdr:colOff>272348</xdr:colOff>
      <xdr:row>8</xdr:row>
      <xdr:rowOff>8067</xdr:rowOff>
    </xdr:from>
    <xdr:to>
      <xdr:col>36</xdr:col>
      <xdr:colOff>10344</xdr:colOff>
      <xdr:row>8</xdr:row>
      <xdr:rowOff>150496</xdr:rowOff>
    </xdr:to>
    <xdr:sp macro="" textlink="">
      <xdr:nvSpPr>
        <xdr:cNvPr id="8" name="正方形/長方形 7">
          <a:extLst>
            <a:ext uri="{FF2B5EF4-FFF2-40B4-BE49-F238E27FC236}">
              <a16:creationId xmlns:a16="http://schemas.microsoft.com/office/drawing/2014/main" id="{690A98FE-8205-4CB2-9E86-B9A31FEB89EA}"/>
            </a:ext>
          </a:extLst>
        </xdr:cNvPr>
        <xdr:cNvSpPr/>
      </xdr:nvSpPr>
      <xdr:spPr>
        <a:xfrm>
          <a:off x="8701973" y="1674942"/>
          <a:ext cx="328546" cy="142429"/>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30</xdr:col>
      <xdr:colOff>66675</xdr:colOff>
      <xdr:row>180</xdr:row>
      <xdr:rowOff>0</xdr:rowOff>
    </xdr:from>
    <xdr:to>
      <xdr:col>37</xdr:col>
      <xdr:colOff>571500</xdr:colOff>
      <xdr:row>188</xdr:row>
      <xdr:rowOff>95250</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7191375" y="43681650"/>
          <a:ext cx="3962400" cy="2000250"/>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特定工程</a:t>
          </a:r>
          <a:endParaRPr kumimoji="1" lang="en-US" altLang="ja-JP" sz="1200" b="1">
            <a:solidFill>
              <a:srgbClr val="FF0000"/>
            </a:solidFill>
          </a:endParaRPr>
        </a:p>
        <a:p>
          <a:r>
            <a:rPr kumimoji="1" lang="ja-JP" altLang="en-US" sz="1200"/>
            <a:t>　・宇都宮市：</a:t>
          </a:r>
          <a:endParaRPr kumimoji="1" lang="en-US" altLang="ja-JP" sz="1200"/>
        </a:p>
        <a:p>
          <a:pPr indent="360000"/>
          <a:r>
            <a:rPr kumimoji="1" lang="ja-JP" altLang="en-US" sz="1200"/>
            <a:t>屋根葺き工事及び構造耐力上主要な軸組又は</a:t>
          </a:r>
          <a:endParaRPr kumimoji="1" lang="en-US" altLang="ja-JP" sz="1200"/>
        </a:p>
        <a:p>
          <a:pPr indent="360000"/>
          <a:r>
            <a:rPr kumimoji="1" lang="ja-JP" altLang="en-US" sz="1200"/>
            <a:t>耐力壁の工事</a:t>
          </a:r>
          <a:endParaRPr kumimoji="1" lang="en-US" altLang="ja-JP" sz="1200"/>
        </a:p>
        <a:p>
          <a:r>
            <a:rPr kumimoji="1" lang="ja-JP" altLang="en-US" sz="1200"/>
            <a:t>　　・小山市</a:t>
          </a:r>
          <a:endParaRPr kumimoji="1" lang="en-US" altLang="ja-JP" sz="1200"/>
        </a:p>
        <a:p>
          <a:pPr indent="360000"/>
          <a:r>
            <a:rPr kumimoji="1" lang="ja-JP" altLang="en-US" sz="1200"/>
            <a:t>屋根の小屋組工事及び構造耐力上主要な軸組又は</a:t>
          </a:r>
          <a:endParaRPr kumimoji="1" lang="en-US" altLang="ja-JP" sz="1200"/>
        </a:p>
        <a:p>
          <a:pPr indent="360000"/>
          <a:r>
            <a:rPr kumimoji="1" lang="ja-JP" altLang="en-US" sz="1200"/>
            <a:t>耐力壁の工事</a:t>
          </a:r>
          <a:endParaRPr kumimoji="1" lang="en-US" altLang="ja-JP" sz="1200"/>
        </a:p>
        <a:p>
          <a:r>
            <a:rPr kumimoji="1" lang="ja-JP" altLang="en-US" sz="1200"/>
            <a:t>　　・他の市町</a:t>
          </a:r>
          <a:endParaRPr kumimoji="1" lang="en-US" altLang="ja-JP" sz="1200"/>
        </a:p>
        <a:p>
          <a:pPr indent="360000"/>
          <a:r>
            <a:rPr kumimoji="1" lang="ja-JP" altLang="en-US" sz="1200"/>
            <a:t>　屋根工事</a:t>
          </a:r>
          <a:endParaRPr kumimoji="1" lang="en-US" altLang="ja-JP" sz="1200"/>
        </a:p>
      </xdr:txBody>
    </xdr:sp>
    <xdr:clientData/>
  </xdr:twoCellAnchor>
  <xdr:twoCellAnchor>
    <xdr:from>
      <xdr:col>29</xdr:col>
      <xdr:colOff>152400</xdr:colOff>
      <xdr:row>18</xdr:row>
      <xdr:rowOff>171450</xdr:rowOff>
    </xdr:from>
    <xdr:to>
      <xdr:col>35</xdr:col>
      <xdr:colOff>466725</xdr:colOff>
      <xdr:row>21</xdr:row>
      <xdr:rowOff>38100</xdr:rowOff>
    </xdr:to>
    <xdr:grpSp>
      <xdr:nvGrpSpPr>
        <xdr:cNvPr id="7" name="グループ化 6">
          <a:extLst>
            <a:ext uri="{FF2B5EF4-FFF2-40B4-BE49-F238E27FC236}">
              <a16:creationId xmlns:a16="http://schemas.microsoft.com/office/drawing/2014/main" id="{00000000-0008-0000-1200-000007000000}"/>
            </a:ext>
          </a:extLst>
        </xdr:cNvPr>
        <xdr:cNvGrpSpPr/>
      </xdr:nvGrpSpPr>
      <xdr:grpSpPr>
        <a:xfrm>
          <a:off x="7038975" y="4457700"/>
          <a:ext cx="2638425" cy="714375"/>
          <a:chOff x="7134225" y="3962400"/>
          <a:chExt cx="2638425" cy="714375"/>
        </a:xfrm>
      </xdr:grpSpPr>
      <xdr:sp macro="" textlink="">
        <xdr:nvSpPr>
          <xdr:cNvPr id="5" name="テキスト ボックス 4">
            <a:extLst>
              <a:ext uri="{FF2B5EF4-FFF2-40B4-BE49-F238E27FC236}">
                <a16:creationId xmlns:a16="http://schemas.microsoft.com/office/drawing/2014/main" id="{00000000-0008-0000-1200-000005000000}"/>
              </a:ext>
            </a:extLst>
          </xdr:cNvPr>
          <xdr:cNvSpPr txBox="1"/>
        </xdr:nvSpPr>
        <xdr:spPr>
          <a:xfrm>
            <a:off x="7134225" y="3962400"/>
            <a:ext cx="2638425" cy="714375"/>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t>　　　　　部分は、確認申請書の内容を反映しています。</a:t>
            </a:r>
            <a:endParaRPr kumimoji="1" lang="en-US" altLang="ja-JP" sz="1200"/>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7262382" y="4141917"/>
            <a:ext cx="347948" cy="142429"/>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30</xdr:col>
      <xdr:colOff>19051</xdr:colOff>
      <xdr:row>181</xdr:row>
      <xdr:rowOff>123825</xdr:rowOff>
    </xdr:from>
    <xdr:to>
      <xdr:col>36</xdr:col>
      <xdr:colOff>390525</xdr:colOff>
      <xdr:row>186</xdr:row>
      <xdr:rowOff>66675</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7143751" y="44081700"/>
          <a:ext cx="3143249" cy="1133475"/>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３．確認済証番号　以降は</a:t>
          </a:r>
          <a:endParaRPr kumimoji="1" lang="en-US" altLang="ja-JP" sz="1200" b="1">
            <a:solidFill>
              <a:srgbClr val="FF0000"/>
            </a:solidFill>
          </a:endParaRPr>
        </a:p>
        <a:p>
          <a:r>
            <a:rPr kumimoji="1" lang="ja-JP" altLang="en-US" sz="1200"/>
            <a:t>　適宜　入力して下さい。</a:t>
          </a:r>
          <a:endParaRPr kumimoji="1" lang="en-US" altLang="ja-JP" sz="1200"/>
        </a:p>
        <a:p>
          <a:r>
            <a:rPr kumimoji="1" lang="ja-JP" altLang="en-US" sz="1200"/>
            <a:t>　計画変更等が有る場合は、注意して下さい。</a:t>
          </a:r>
          <a:endParaRPr kumimoji="1" lang="en-US" altLang="ja-JP" sz="1200"/>
        </a:p>
        <a:p>
          <a:r>
            <a:rPr kumimoji="1" lang="ja-JP" altLang="en-US" sz="1200"/>
            <a:t>　中間検査時の内容が反映されています。</a:t>
          </a:r>
          <a:endParaRPr kumimoji="1" lang="en-US" altLang="ja-JP" sz="1200"/>
        </a:p>
      </xdr:txBody>
    </xdr:sp>
    <xdr:clientData/>
  </xdr:twoCellAnchor>
  <xdr:twoCellAnchor>
    <xdr:from>
      <xdr:col>29</xdr:col>
      <xdr:colOff>152400</xdr:colOff>
      <xdr:row>18</xdr:row>
      <xdr:rowOff>161925</xdr:rowOff>
    </xdr:from>
    <xdr:to>
      <xdr:col>35</xdr:col>
      <xdr:colOff>466725</xdr:colOff>
      <xdr:row>21</xdr:row>
      <xdr:rowOff>28575</xdr:rowOff>
    </xdr:to>
    <xdr:grpSp>
      <xdr:nvGrpSpPr>
        <xdr:cNvPr id="6" name="グループ化 5">
          <a:extLst>
            <a:ext uri="{FF2B5EF4-FFF2-40B4-BE49-F238E27FC236}">
              <a16:creationId xmlns:a16="http://schemas.microsoft.com/office/drawing/2014/main" id="{00000000-0008-0000-1300-000006000000}"/>
            </a:ext>
          </a:extLst>
        </xdr:cNvPr>
        <xdr:cNvGrpSpPr/>
      </xdr:nvGrpSpPr>
      <xdr:grpSpPr>
        <a:xfrm>
          <a:off x="7038975" y="4448175"/>
          <a:ext cx="2638425" cy="714375"/>
          <a:chOff x="7134225" y="3962400"/>
          <a:chExt cx="2638425" cy="714375"/>
        </a:xfrm>
      </xdr:grpSpPr>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7134225" y="3962400"/>
            <a:ext cx="2638425" cy="714375"/>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t>　　　　　部分は、確認申請書・中間検査申請書の内容を反映しています。</a:t>
            </a:r>
            <a:endParaRPr kumimoji="1" lang="en-US" altLang="ja-JP" sz="1200"/>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7262382" y="4141917"/>
            <a:ext cx="347948" cy="142429"/>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47626</xdr:colOff>
      <xdr:row>10</xdr:row>
      <xdr:rowOff>66675</xdr:rowOff>
    </xdr:from>
    <xdr:to>
      <xdr:col>35</xdr:col>
      <xdr:colOff>533400</xdr:colOff>
      <xdr:row>12</xdr:row>
      <xdr:rowOff>142875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753351" y="2066925"/>
          <a:ext cx="1285874" cy="476250"/>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t>代理者</a:t>
          </a:r>
          <a:r>
            <a:rPr kumimoji="1" lang="ja-JP" altLang="en-US" sz="1100"/>
            <a:t>を入力して下さい</a:t>
          </a:r>
          <a:endParaRPr kumimoji="1" lang="en-US" altLang="ja-JP" sz="1100"/>
        </a:p>
      </xdr:txBody>
    </xdr:sp>
    <xdr:clientData/>
  </xdr:twoCellAnchor>
  <xdr:twoCellAnchor>
    <xdr:from>
      <xdr:col>34</xdr:col>
      <xdr:colOff>219072</xdr:colOff>
      <xdr:row>17</xdr:row>
      <xdr:rowOff>47625</xdr:rowOff>
    </xdr:from>
    <xdr:to>
      <xdr:col>38</xdr:col>
      <xdr:colOff>628652</xdr:colOff>
      <xdr:row>21</xdr:row>
      <xdr:rowOff>171450</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8448672" y="3448050"/>
          <a:ext cx="2743205" cy="923925"/>
          <a:chOff x="8601074" y="3952875"/>
          <a:chExt cx="2066310" cy="1019175"/>
        </a:xfrm>
      </xdr:grpSpPr>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8601074" y="3952875"/>
            <a:ext cx="2066310" cy="1019175"/>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設計者  </a:t>
            </a:r>
            <a:r>
              <a:rPr kumimoji="1" lang="ja-JP" altLang="en-US" sz="1100"/>
              <a:t>を入力して下さい</a:t>
            </a:r>
            <a:endParaRPr kumimoji="1" lang="en-US" altLang="ja-JP" sz="1100"/>
          </a:p>
          <a:p>
            <a:pPr>
              <a:spcBef>
                <a:spcPts val="600"/>
              </a:spcBef>
            </a:pPr>
            <a:r>
              <a:rPr kumimoji="1" lang="ja-JP" altLang="en-US" sz="1100"/>
              <a:t>代理者と同じ場合は、</a:t>
            </a:r>
            <a:endParaRPr kumimoji="1" lang="en-US" altLang="ja-JP" sz="1100"/>
          </a:p>
          <a:p>
            <a:pPr algn="l"/>
            <a:r>
              <a:rPr kumimoji="1" lang="ja-JP" altLang="en-US" sz="1100"/>
              <a:t>左記　　　　　に、リストから　■　と入力して下さい　　</a:t>
            </a:r>
            <a:endParaRPr kumimoji="1" lang="en-US" altLang="ja-JP" sz="1100"/>
          </a:p>
        </xdr:txBody>
      </xdr:sp>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942238" y="4534882"/>
            <a:ext cx="234990" cy="132466"/>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grpSp>
    <xdr:clientData/>
  </xdr:twoCellAnchor>
  <xdr:twoCellAnchor>
    <xdr:from>
      <xdr:col>33</xdr:col>
      <xdr:colOff>85725</xdr:colOff>
      <xdr:row>30</xdr:row>
      <xdr:rowOff>85726</xdr:rowOff>
    </xdr:from>
    <xdr:to>
      <xdr:col>36</xdr:col>
      <xdr:colOff>619125</xdr:colOff>
      <xdr:row>33</xdr:row>
      <xdr:rowOff>85725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7791450" y="6086476"/>
          <a:ext cx="2019300" cy="600074"/>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その他の設計者　</a:t>
          </a:r>
          <a:endParaRPr kumimoji="1" lang="en-US" altLang="ja-JP" sz="1100"/>
        </a:p>
        <a:p>
          <a:pPr>
            <a:spcBef>
              <a:spcPts val="600"/>
            </a:spcBef>
          </a:pPr>
          <a:r>
            <a:rPr kumimoji="1" lang="ja-JP" altLang="en-US" sz="1100"/>
            <a:t>必要な場合は、入力して下さい　　</a:t>
          </a:r>
          <a:endParaRPr kumimoji="1" lang="en-US" altLang="ja-JP" sz="1100"/>
        </a:p>
      </xdr:txBody>
    </xdr:sp>
    <xdr:clientData/>
  </xdr:twoCellAnchor>
  <xdr:twoCellAnchor>
    <xdr:from>
      <xdr:col>34</xdr:col>
      <xdr:colOff>247650</xdr:colOff>
      <xdr:row>119</xdr:row>
      <xdr:rowOff>133350</xdr:rowOff>
    </xdr:from>
    <xdr:to>
      <xdr:col>37</xdr:col>
      <xdr:colOff>590551</xdr:colOff>
      <xdr:row>125</xdr:row>
      <xdr:rowOff>133350</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8477250" y="23345775"/>
          <a:ext cx="1990726" cy="1257300"/>
          <a:chOff x="7686675" y="23764875"/>
          <a:chExt cx="2400301" cy="1257300"/>
        </a:xfrm>
      </xdr:grpSpPr>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7686675" y="23764875"/>
            <a:ext cx="2400301" cy="1257300"/>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工事監理者  </a:t>
            </a:r>
            <a:r>
              <a:rPr kumimoji="1" lang="ja-JP" altLang="en-US" sz="1100"/>
              <a:t>を入力して下さい</a:t>
            </a:r>
            <a:endParaRPr kumimoji="1" lang="en-US" altLang="ja-JP" sz="1100"/>
          </a:p>
          <a:p>
            <a:pPr algn="l">
              <a:spcBef>
                <a:spcPts val="600"/>
              </a:spcBef>
            </a:pPr>
            <a:r>
              <a:rPr kumimoji="1" lang="ja-JP" altLang="en-US" sz="1100"/>
              <a:t>左記　　　　　に、</a:t>
            </a:r>
            <a:r>
              <a:rPr kumimoji="1" lang="ja-JP" altLang="ja-JP" sz="1100">
                <a:solidFill>
                  <a:schemeClr val="dk1"/>
                </a:solidFill>
                <a:effectLst/>
                <a:latin typeface="+mn-lt"/>
                <a:ea typeface="+mn-ea"/>
                <a:cs typeface="+mn-cs"/>
              </a:rPr>
              <a:t>入力して下さい</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代理者</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と同じ場合</a:t>
            </a:r>
            <a:endParaRPr kumimoji="1" lang="en-US" altLang="ja-JP" sz="1100"/>
          </a:p>
          <a:p>
            <a:pPr algn="l"/>
            <a:r>
              <a:rPr kumimoji="1" lang="ja-JP" altLang="en-US" sz="1100" b="1"/>
              <a:t>２</a:t>
            </a:r>
            <a:r>
              <a:rPr kumimoji="1" lang="ja-JP" altLang="en-US" sz="1100"/>
              <a:t>　設計者　と同じ場合</a:t>
            </a:r>
            <a:endParaRPr kumimoji="1" lang="en-US" altLang="ja-JP" sz="1100"/>
          </a:p>
          <a:p>
            <a:pPr algn="l"/>
            <a:r>
              <a:rPr kumimoji="1" lang="ja-JP" altLang="en-US" sz="1100" b="1"/>
              <a:t>３</a:t>
            </a:r>
            <a:r>
              <a:rPr kumimoji="1" lang="ja-JP" altLang="en-US" sz="1100"/>
              <a:t>　他の場合は、直接入力して下さい</a:t>
            </a:r>
            <a:endParaRPr kumimoji="1" lang="en-US" altLang="ja-JP" sz="1100"/>
          </a:p>
        </xdr:txBody>
      </xdr:sp>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8153159" y="24174450"/>
            <a:ext cx="314567" cy="142875"/>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grpSp>
    <xdr:clientData/>
  </xdr:twoCellAnchor>
  <xdr:twoCellAnchor>
    <xdr:from>
      <xdr:col>33</xdr:col>
      <xdr:colOff>76199</xdr:colOff>
      <xdr:row>22</xdr:row>
      <xdr:rowOff>85725</xdr:rowOff>
    </xdr:from>
    <xdr:to>
      <xdr:col>39</xdr:col>
      <xdr:colOff>457200</xdr:colOff>
      <xdr:row>27</xdr:row>
      <xdr:rowOff>66675</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781924" y="4486275"/>
          <a:ext cx="3924301" cy="981075"/>
        </a:xfrm>
        <a:prstGeom prst="rect">
          <a:avLst/>
        </a:prstGeom>
        <a:solidFill>
          <a:schemeClr val="accent5">
            <a:lumMod val="20000"/>
            <a:lumOff val="80000"/>
          </a:schemeClr>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a:t>
          </a:r>
          <a:r>
            <a:rPr kumimoji="1" lang="ja-JP" altLang="en-US" sz="1100" b="1">
              <a:solidFill>
                <a:srgbClr val="FF0000"/>
              </a:solidFill>
            </a:rPr>
            <a:t> 注意</a:t>
          </a:r>
          <a:endParaRPr kumimoji="1" lang="en-US" altLang="ja-JP" sz="1100" b="1">
            <a:solidFill>
              <a:srgbClr val="FF0000"/>
            </a:solidFill>
          </a:endParaRPr>
        </a:p>
        <a:p>
          <a:pPr>
            <a:spcBef>
              <a:spcPts val="600"/>
            </a:spcBef>
          </a:pPr>
          <a:r>
            <a:rPr kumimoji="1" lang="ja-JP" altLang="en-US" sz="1100"/>
            <a:t>設計者等の計算式の入っているセルは直接入力もできますが、一度手入力されると計算式が消えてしまいます。</a:t>
          </a:r>
          <a:endParaRPr kumimoji="1" lang="en-US" altLang="ja-JP" sz="1100"/>
        </a:p>
        <a:p>
          <a:r>
            <a:rPr kumimoji="1" lang="ja-JP" altLang="en-US" sz="1100"/>
            <a:t>コピーを保存するか、当社</a:t>
          </a:r>
          <a:r>
            <a:rPr kumimoji="1" lang="en-US" altLang="ja-JP" sz="1100"/>
            <a:t>HP </a:t>
          </a:r>
          <a:r>
            <a:rPr kumimoji="1" lang="ja-JP" altLang="en-US" sz="1100"/>
            <a:t>から再度ダウンロードして下さい。</a:t>
          </a:r>
        </a:p>
      </xdr:txBody>
    </xdr:sp>
    <xdr:clientData/>
  </xdr:twoCellAnchor>
  <xdr:twoCellAnchor>
    <xdr:from>
      <xdr:col>36</xdr:col>
      <xdr:colOff>57150</xdr:colOff>
      <xdr:row>10</xdr:row>
      <xdr:rowOff>66675</xdr:rowOff>
    </xdr:from>
    <xdr:to>
      <xdr:col>39</xdr:col>
      <xdr:colOff>19050</xdr:colOff>
      <xdr:row>13</xdr:row>
      <xdr:rowOff>104775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9248775" y="2066925"/>
          <a:ext cx="2019300" cy="638175"/>
        </a:xfrm>
        <a:prstGeom prst="rect">
          <a:avLst/>
        </a:prstGeom>
        <a:solidFill>
          <a:srgbClr val="F6F7CD"/>
        </a:solidFill>
        <a:ln w="222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カーソルの移動</a:t>
          </a:r>
          <a:endParaRPr kumimoji="1" lang="en-US" altLang="ja-JP" sz="1100" b="1">
            <a:solidFill>
              <a:sysClr val="windowText" lastClr="000000"/>
            </a:solidFill>
          </a:endParaRPr>
        </a:p>
        <a:p>
          <a:r>
            <a:rPr kumimoji="1" lang="en-US" altLang="ja-JP" sz="1100"/>
            <a:t>Tab</a:t>
          </a:r>
          <a:r>
            <a:rPr kumimoji="1" lang="ja-JP" altLang="en-US" sz="1100"/>
            <a:t> キーで、入力の必要なセルに移動します。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238125</xdr:colOff>
      <xdr:row>6</xdr:row>
      <xdr:rowOff>133350</xdr:rowOff>
    </xdr:from>
    <xdr:to>
      <xdr:col>33</xdr:col>
      <xdr:colOff>145073</xdr:colOff>
      <xdr:row>13</xdr:row>
      <xdr:rowOff>93782</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6867525" y="2419350"/>
          <a:ext cx="2650148" cy="1293932"/>
          <a:chOff x="6867525" y="2419350"/>
          <a:chExt cx="2650148" cy="1293932"/>
        </a:xfrm>
      </xdr:grpSpPr>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6867525" y="2419350"/>
            <a:ext cx="2650148" cy="1293932"/>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確認申請書</a:t>
            </a:r>
            <a:r>
              <a:rPr kumimoji="1" lang="en-US" altLang="ja-JP" sz="1200"/>
              <a:t>〔</a:t>
            </a:r>
            <a:r>
              <a:rPr kumimoji="1" lang="ja-JP" altLang="en-US" sz="1200"/>
              <a:t>第二面～六面</a:t>
            </a:r>
            <a:r>
              <a:rPr kumimoji="1" lang="en-US" altLang="ja-JP" sz="1200"/>
              <a:t>】</a:t>
            </a:r>
            <a:r>
              <a:rPr kumimoji="1" lang="ja-JP" altLang="en-US" sz="1200"/>
              <a:t>の入力で、</a:t>
            </a:r>
            <a:endParaRPr kumimoji="1" lang="en-US" altLang="ja-JP" sz="1200"/>
          </a:p>
          <a:p>
            <a:r>
              <a:rPr kumimoji="1" lang="ja-JP" altLang="en-US" sz="1200"/>
              <a:t>建築計画概要書の</a:t>
            </a:r>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部分</a:t>
            </a:r>
            <a:r>
              <a:rPr kumimoji="1" lang="ja-JP" altLang="en-US" sz="1200"/>
              <a:t>は、</a:t>
            </a:r>
            <a:r>
              <a:rPr kumimoji="1" lang="ja-JP" altLang="en-US" sz="1200" b="1">
                <a:solidFill>
                  <a:srgbClr val="FF0000"/>
                </a:solidFill>
              </a:rPr>
              <a:t>自動入力</a:t>
            </a:r>
            <a:r>
              <a:rPr kumimoji="1" lang="ja-JP" altLang="en-US" sz="1200"/>
              <a:t>します。</a:t>
            </a:r>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ただし</a:t>
            </a:r>
            <a:r>
              <a:rPr kumimoji="1" lang="ja-JP" altLang="en-US" sz="1200">
                <a:solidFill>
                  <a:srgbClr val="FF0000"/>
                </a:solidFill>
              </a:rPr>
              <a:t>第ニ面</a:t>
            </a:r>
            <a:r>
              <a:rPr kumimoji="1" lang="en-US" altLang="ja-JP" sz="1200">
                <a:solidFill>
                  <a:srgbClr val="FF0000"/>
                </a:solidFill>
              </a:rPr>
              <a:t>18</a:t>
            </a:r>
            <a:r>
              <a:rPr kumimoji="1" lang="ja-JP" altLang="en-US" sz="1200">
                <a:solidFill>
                  <a:srgbClr val="FF0000"/>
                </a:solidFill>
              </a:rPr>
              <a:t>、</a:t>
            </a:r>
            <a:r>
              <a:rPr kumimoji="1" lang="en-US" altLang="ja-JP" sz="1200">
                <a:solidFill>
                  <a:srgbClr val="FF0000"/>
                </a:solidFill>
              </a:rPr>
              <a:t>19</a:t>
            </a:r>
            <a:r>
              <a:rPr kumimoji="1" lang="ja-JP" altLang="en-US" sz="1200"/>
              <a:t>は、入力が必要です。</a:t>
            </a:r>
            <a:endParaRPr kumimoji="1" lang="en-US" altLang="ja-JP" sz="1200"/>
          </a:p>
        </xdr:txBody>
      </xdr:sp>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034580" y="3018686"/>
            <a:ext cx="248821" cy="118704"/>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295275</xdr:colOff>
      <xdr:row>3</xdr:row>
      <xdr:rowOff>114300</xdr:rowOff>
    </xdr:from>
    <xdr:to>
      <xdr:col>33</xdr:col>
      <xdr:colOff>202223</xdr:colOff>
      <xdr:row>9</xdr:row>
      <xdr:rowOff>150932</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6924675" y="742950"/>
          <a:ext cx="2650148" cy="1293932"/>
          <a:chOff x="6867525" y="2419350"/>
          <a:chExt cx="2650148" cy="1293932"/>
        </a:xfrm>
      </xdr:grpSpPr>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6867525" y="2419350"/>
            <a:ext cx="2650148" cy="1293932"/>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確認申請書</a:t>
            </a:r>
            <a:r>
              <a:rPr kumimoji="1" lang="en-US" altLang="ja-JP" sz="1200"/>
              <a:t>〔</a:t>
            </a:r>
            <a:r>
              <a:rPr kumimoji="1" lang="ja-JP" altLang="en-US" sz="1200"/>
              <a:t>別紙</a:t>
            </a:r>
            <a:r>
              <a:rPr kumimoji="1" lang="en-US" altLang="ja-JP" sz="1200"/>
              <a:t>】</a:t>
            </a:r>
            <a:r>
              <a:rPr kumimoji="1" lang="ja-JP" altLang="en-US" sz="1200"/>
              <a:t>の入力で、</a:t>
            </a:r>
            <a:endParaRPr kumimoji="1" lang="en-US" altLang="ja-JP" sz="1200"/>
          </a:p>
          <a:p>
            <a:r>
              <a:rPr kumimoji="1" lang="ja-JP" altLang="en-US" sz="1200"/>
              <a:t>建築計画概要書の</a:t>
            </a:r>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部分</a:t>
            </a:r>
            <a:r>
              <a:rPr kumimoji="1" lang="ja-JP" altLang="en-US" sz="1200"/>
              <a:t>は、</a:t>
            </a:r>
            <a:r>
              <a:rPr kumimoji="1" lang="ja-JP" altLang="en-US" sz="1200" b="1">
                <a:solidFill>
                  <a:srgbClr val="FF0000"/>
                </a:solidFill>
              </a:rPr>
              <a:t>自動入力</a:t>
            </a:r>
            <a:r>
              <a:rPr kumimoji="1" lang="ja-JP" altLang="en-US" sz="1200"/>
              <a:t>します。</a:t>
            </a:r>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ただし</a:t>
            </a:r>
            <a:r>
              <a:rPr kumimoji="1" lang="ja-JP" altLang="en-US" sz="1200">
                <a:solidFill>
                  <a:srgbClr val="FF0000"/>
                </a:solidFill>
              </a:rPr>
              <a:t>第ニ面</a:t>
            </a:r>
            <a:r>
              <a:rPr kumimoji="1" lang="en-US" altLang="ja-JP" sz="1200">
                <a:solidFill>
                  <a:srgbClr val="FF0000"/>
                </a:solidFill>
              </a:rPr>
              <a:t>18</a:t>
            </a:r>
            <a:r>
              <a:rPr kumimoji="1" lang="ja-JP" altLang="en-US" sz="1200">
                <a:solidFill>
                  <a:srgbClr val="FF0000"/>
                </a:solidFill>
              </a:rPr>
              <a:t>、</a:t>
            </a:r>
            <a:r>
              <a:rPr kumimoji="1" lang="en-US" altLang="ja-JP" sz="1200">
                <a:solidFill>
                  <a:srgbClr val="FF0000"/>
                </a:solidFill>
              </a:rPr>
              <a:t>19</a:t>
            </a:r>
            <a:r>
              <a:rPr kumimoji="1" lang="ja-JP" altLang="en-US" sz="1200"/>
              <a:t>は、入力が必要です。</a:t>
            </a:r>
            <a:endParaRPr kumimoji="1" lang="en-US" altLang="ja-JP" sz="1200"/>
          </a:p>
        </xdr:txBody>
      </xdr:sp>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7034580" y="3018686"/>
            <a:ext cx="248821" cy="118704"/>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200024</xdr:colOff>
      <xdr:row>87</xdr:row>
      <xdr:rowOff>57150</xdr:rowOff>
    </xdr:from>
    <xdr:to>
      <xdr:col>33</xdr:col>
      <xdr:colOff>590550</xdr:colOff>
      <xdr:row>92</xdr:row>
      <xdr:rowOff>76200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829424" y="15897225"/>
          <a:ext cx="3133726" cy="876300"/>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t>【</a:t>
          </a:r>
          <a:r>
            <a:rPr kumimoji="1" lang="ja-JP" altLang="en-US" sz="1200" b="1">
              <a:solidFill>
                <a:srgbClr val="FF0000"/>
              </a:solidFill>
            </a:rPr>
            <a:t>計画変更の場合</a:t>
          </a:r>
          <a:r>
            <a:rPr kumimoji="1" lang="en-US" altLang="ja-JP" sz="1200"/>
            <a:t>】</a:t>
          </a:r>
          <a:r>
            <a:rPr kumimoji="1" lang="ja-JP" altLang="en-US" sz="1200"/>
            <a:t>は、</a:t>
          </a:r>
          <a:endParaRPr kumimoji="1" lang="en-US" altLang="ja-JP" sz="1200"/>
        </a:p>
        <a:p>
          <a:r>
            <a:rPr kumimoji="1" lang="ja-JP" altLang="en-US" sz="1200"/>
            <a:t>確認申請書</a:t>
          </a:r>
          <a:r>
            <a:rPr kumimoji="1" lang="en-US" altLang="ja-JP" sz="1200"/>
            <a:t>〔</a:t>
          </a:r>
          <a:r>
            <a:rPr kumimoji="1" lang="ja-JP" altLang="en-US" sz="1200"/>
            <a:t>第一面</a:t>
          </a:r>
          <a:r>
            <a:rPr kumimoji="1" lang="en-US" altLang="ja-JP" sz="1200"/>
            <a:t>】</a:t>
          </a:r>
          <a:r>
            <a:rPr kumimoji="1" lang="ja-JP" altLang="en-US" sz="1200"/>
            <a:t>の</a:t>
          </a:r>
          <a:r>
            <a:rPr kumimoji="1" lang="en-US" altLang="ja-JP" sz="1200"/>
            <a:t>【</a:t>
          </a:r>
          <a:r>
            <a:rPr kumimoji="1" lang="ja-JP" altLang="en-US" sz="1200"/>
            <a:t>計画変更の概要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が</a:t>
          </a:r>
          <a:r>
            <a:rPr kumimoji="1" lang="ja-JP" altLang="en-US" sz="1200"/>
            <a:t>、自動入力されます。</a:t>
          </a:r>
          <a:endParaRPr kumimoji="1" lang="en-US" altLang="ja-JP" sz="1200"/>
        </a:p>
      </xdr:txBody>
    </xdr:sp>
    <xdr:clientData/>
  </xdr:twoCellAnchor>
  <xdr:twoCellAnchor>
    <xdr:from>
      <xdr:col>29</xdr:col>
      <xdr:colOff>295275</xdr:colOff>
      <xdr:row>7</xdr:row>
      <xdr:rowOff>85725</xdr:rowOff>
    </xdr:from>
    <xdr:to>
      <xdr:col>34</xdr:col>
      <xdr:colOff>1</xdr:colOff>
      <xdr:row>12</xdr:row>
      <xdr:rowOff>85725</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924675" y="1771650"/>
          <a:ext cx="3133726" cy="1047750"/>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t>【</a:t>
          </a:r>
          <a:r>
            <a:rPr kumimoji="1" lang="ja-JP" altLang="en-US" sz="1200" b="1">
              <a:solidFill>
                <a:srgbClr val="FF0000"/>
              </a:solidFill>
            </a:rPr>
            <a:t>計画変更の場合</a:t>
          </a:r>
          <a:r>
            <a:rPr kumimoji="1" lang="en-US" altLang="ja-JP" sz="1200"/>
            <a:t>】</a:t>
          </a:r>
          <a:r>
            <a:rPr kumimoji="1" lang="ja-JP" altLang="en-US" sz="1200"/>
            <a:t>は、</a:t>
          </a:r>
          <a:endParaRPr kumimoji="1" lang="en-US" altLang="ja-JP" sz="1200"/>
        </a:p>
        <a:p>
          <a:r>
            <a:rPr kumimoji="1" lang="en-US" altLang="ja-JP" sz="1200"/>
            <a:t>【20.</a:t>
          </a:r>
          <a:r>
            <a:rPr kumimoji="1" lang="ja-JP" altLang="en-US" sz="1200"/>
            <a:t> その他必要な事項</a:t>
          </a:r>
          <a:r>
            <a:rPr kumimoji="1" lang="en-US" altLang="ja-JP" sz="1200"/>
            <a:t>】</a:t>
          </a:r>
          <a:r>
            <a:rPr kumimoji="1" lang="ja-JP" altLang="en-US" sz="1200"/>
            <a:t>に、</a:t>
          </a:r>
          <a:endParaRPr kumimoji="1" lang="en-US" altLang="ja-JP" sz="1200"/>
        </a:p>
        <a:p>
          <a:r>
            <a:rPr kumimoji="1" lang="ja-JP" altLang="en-US" sz="1200"/>
            <a:t>確認申請書</a:t>
          </a:r>
          <a:r>
            <a:rPr kumimoji="1" lang="en-US" altLang="ja-JP" sz="1200"/>
            <a:t>〔</a:t>
          </a:r>
          <a:r>
            <a:rPr kumimoji="1" lang="ja-JP" altLang="en-US" sz="1200"/>
            <a:t>第一面</a:t>
          </a:r>
          <a:r>
            <a:rPr kumimoji="1" lang="en-US" altLang="ja-JP" sz="1200"/>
            <a:t>】</a:t>
          </a:r>
          <a:r>
            <a:rPr kumimoji="1" lang="ja-JP" altLang="en-US" sz="1200"/>
            <a:t>の</a:t>
          </a:r>
          <a:r>
            <a:rPr kumimoji="1" lang="en-US" altLang="ja-JP" sz="1200"/>
            <a:t>【</a:t>
          </a:r>
          <a:r>
            <a:rPr kumimoji="1" lang="ja-JP" altLang="en-US" sz="1200"/>
            <a:t>計画変更の概要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が</a:t>
          </a:r>
          <a:r>
            <a:rPr kumimoji="1" lang="ja-JP" altLang="en-US" sz="1200"/>
            <a:t>、自動入力されます。</a:t>
          </a:r>
          <a:endParaRPr kumimoji="1" lang="en-US" altLang="ja-JP" sz="1200"/>
        </a:p>
      </xdr:txBody>
    </xdr:sp>
    <xdr:clientData/>
  </xdr:twoCellAnchor>
  <xdr:twoCellAnchor>
    <xdr:from>
      <xdr:col>29</xdr:col>
      <xdr:colOff>295275</xdr:colOff>
      <xdr:row>2</xdr:row>
      <xdr:rowOff>19052</xdr:rowOff>
    </xdr:from>
    <xdr:to>
      <xdr:col>33</xdr:col>
      <xdr:colOff>202223</xdr:colOff>
      <xdr:row>5</xdr:row>
      <xdr:rowOff>152400</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6924675" y="361952"/>
          <a:ext cx="2650148" cy="952498"/>
          <a:chOff x="6867525" y="2419350"/>
          <a:chExt cx="2650148" cy="1078274"/>
        </a:xfrm>
      </xdr:grpSpPr>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6867525" y="2419350"/>
            <a:ext cx="2650148" cy="1078274"/>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確認申請書の入力で、</a:t>
            </a:r>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部分</a:t>
            </a:r>
            <a:r>
              <a:rPr kumimoji="1" lang="ja-JP" altLang="en-US" sz="1200"/>
              <a:t>は、</a:t>
            </a:r>
            <a:r>
              <a:rPr kumimoji="1" lang="ja-JP" altLang="en-US" sz="1200" b="1">
                <a:solidFill>
                  <a:srgbClr val="FF0000"/>
                </a:solidFill>
              </a:rPr>
              <a:t>自動入力</a:t>
            </a:r>
            <a:r>
              <a:rPr kumimoji="1" lang="ja-JP" altLang="en-US" sz="1200"/>
              <a:t>します。</a:t>
            </a:r>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ただし</a:t>
            </a:r>
            <a:r>
              <a:rPr kumimoji="1" lang="ja-JP" altLang="en-US" sz="1200" baseline="0">
                <a:solidFill>
                  <a:srgbClr val="FF0000"/>
                </a:solidFill>
              </a:rPr>
              <a:t>　</a:t>
            </a:r>
            <a:r>
              <a:rPr kumimoji="1" lang="en-US" altLang="ja-JP" sz="1200">
                <a:solidFill>
                  <a:srgbClr val="FF0000"/>
                </a:solidFill>
              </a:rPr>
              <a:t>18</a:t>
            </a:r>
            <a:r>
              <a:rPr kumimoji="1" lang="ja-JP" altLang="en-US" sz="1200">
                <a:solidFill>
                  <a:srgbClr val="FF0000"/>
                </a:solidFill>
              </a:rPr>
              <a:t>、</a:t>
            </a:r>
            <a:r>
              <a:rPr kumimoji="1" lang="en-US" altLang="ja-JP" sz="1200">
                <a:solidFill>
                  <a:srgbClr val="FF0000"/>
                </a:solidFill>
              </a:rPr>
              <a:t>19</a:t>
            </a:r>
            <a:r>
              <a:rPr kumimoji="1" lang="ja-JP" altLang="en-US" sz="1200">
                <a:solidFill>
                  <a:srgbClr val="FF0000"/>
                </a:solidFill>
              </a:rPr>
              <a:t>　</a:t>
            </a:r>
            <a:r>
              <a:rPr kumimoji="1" lang="ja-JP" altLang="en-US" sz="1200"/>
              <a:t>は、入力が必要です。</a:t>
            </a:r>
            <a:endParaRPr kumimoji="1" lang="en-US" altLang="ja-JP" sz="1200"/>
          </a:p>
        </xdr:txBody>
      </xdr:sp>
      <xdr:sp macro="" textlink="">
        <xdr:nvSpPr>
          <xdr:cNvPr id="11" name="正方形/長方形 10">
            <a:extLst>
              <a:ext uri="{FF2B5EF4-FFF2-40B4-BE49-F238E27FC236}">
                <a16:creationId xmlns:a16="http://schemas.microsoft.com/office/drawing/2014/main" id="{00000000-0008-0000-0900-00000B000000}"/>
              </a:ext>
            </a:extLst>
          </xdr:cNvPr>
          <xdr:cNvSpPr/>
        </xdr:nvSpPr>
        <xdr:spPr>
          <a:xfrm>
            <a:off x="7034580" y="2892871"/>
            <a:ext cx="248821" cy="118704"/>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9525</xdr:rowOff>
        </xdr:to>
        <xdr:sp macro="" textlink="">
          <xdr:nvSpPr>
            <xdr:cNvPr id="35841" name="チェック1" hidden="1">
              <a:extLst>
                <a:ext uri="{63B3BB69-23CF-44E3-9099-C40C66FF867C}">
                  <a14:compatExt spid="_x0000_s35841"/>
                </a:ext>
                <a:ext uri="{FF2B5EF4-FFF2-40B4-BE49-F238E27FC236}">
                  <a16:creationId xmlns:a16="http://schemas.microsoft.com/office/drawing/2014/main" id="{00000000-0008-0000-0B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9525</xdr:rowOff>
        </xdr:to>
        <xdr:sp macro="" textlink="">
          <xdr:nvSpPr>
            <xdr:cNvPr id="35842" name="チェック2" hidden="1">
              <a:extLst>
                <a:ext uri="{63B3BB69-23CF-44E3-9099-C40C66FF867C}">
                  <a14:compatExt spid="_x0000_s35842"/>
                </a:ext>
                <a:ext uri="{FF2B5EF4-FFF2-40B4-BE49-F238E27FC236}">
                  <a16:creationId xmlns:a16="http://schemas.microsoft.com/office/drawing/2014/main" id="{00000000-0008-0000-0B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9525</xdr:rowOff>
        </xdr:to>
        <xdr:sp macro="" textlink="">
          <xdr:nvSpPr>
            <xdr:cNvPr id="35843" name="チェック3" hidden="1">
              <a:extLst>
                <a:ext uri="{63B3BB69-23CF-44E3-9099-C40C66FF867C}">
                  <a14:compatExt spid="_x0000_s35843"/>
                </a:ext>
                <a:ext uri="{FF2B5EF4-FFF2-40B4-BE49-F238E27FC236}">
                  <a16:creationId xmlns:a16="http://schemas.microsoft.com/office/drawing/2014/main" id="{00000000-0008-0000-0B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35844" name="チェック4" hidden="1">
              <a:extLst>
                <a:ext uri="{63B3BB69-23CF-44E3-9099-C40C66FF867C}">
                  <a14:compatExt spid="_x0000_s35844"/>
                </a:ext>
                <a:ext uri="{FF2B5EF4-FFF2-40B4-BE49-F238E27FC236}">
                  <a16:creationId xmlns:a16="http://schemas.microsoft.com/office/drawing/2014/main" id="{00000000-0008-0000-0B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35845" name="チェック5" hidden="1">
              <a:extLst>
                <a:ext uri="{63B3BB69-23CF-44E3-9099-C40C66FF867C}">
                  <a14:compatExt spid="_x0000_s35845"/>
                </a:ext>
                <a:ext uri="{FF2B5EF4-FFF2-40B4-BE49-F238E27FC236}">
                  <a16:creationId xmlns:a16="http://schemas.microsoft.com/office/drawing/2014/main" id="{00000000-0008-0000-0B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35846" name="チェック6" hidden="1">
              <a:extLst>
                <a:ext uri="{63B3BB69-23CF-44E3-9099-C40C66FF867C}">
                  <a14:compatExt spid="_x0000_s35846"/>
                </a:ext>
                <a:ext uri="{FF2B5EF4-FFF2-40B4-BE49-F238E27FC236}">
                  <a16:creationId xmlns:a16="http://schemas.microsoft.com/office/drawing/2014/main" id="{00000000-0008-0000-0B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35851" name="チェック68" hidden="1">
              <a:extLst>
                <a:ext uri="{63B3BB69-23CF-44E3-9099-C40C66FF867C}">
                  <a14:compatExt spid="_x0000_s35851"/>
                </a:ext>
                <a:ext uri="{FF2B5EF4-FFF2-40B4-BE49-F238E27FC236}">
                  <a16:creationId xmlns:a16="http://schemas.microsoft.com/office/drawing/2014/main" id="{00000000-0008-0000-0B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35852" name="チェック69" hidden="1">
              <a:extLst>
                <a:ext uri="{63B3BB69-23CF-44E3-9099-C40C66FF867C}">
                  <a14:compatExt spid="_x0000_s35852"/>
                </a:ext>
                <a:ext uri="{FF2B5EF4-FFF2-40B4-BE49-F238E27FC236}">
                  <a16:creationId xmlns:a16="http://schemas.microsoft.com/office/drawing/2014/main" id="{00000000-0008-0000-0B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35853" name="チェック70" hidden="1">
              <a:extLst>
                <a:ext uri="{63B3BB69-23CF-44E3-9099-C40C66FF867C}">
                  <a14:compatExt spid="_x0000_s35853"/>
                </a:ext>
                <a:ext uri="{FF2B5EF4-FFF2-40B4-BE49-F238E27FC236}">
                  <a16:creationId xmlns:a16="http://schemas.microsoft.com/office/drawing/2014/main" id="{00000000-0008-0000-0B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9525</xdr:rowOff>
        </xdr:to>
        <xdr:sp macro="" textlink="">
          <xdr:nvSpPr>
            <xdr:cNvPr id="35854" name="チェック71" hidden="1">
              <a:extLst>
                <a:ext uri="{63B3BB69-23CF-44E3-9099-C40C66FF867C}">
                  <a14:compatExt spid="_x0000_s35854"/>
                </a:ext>
                <a:ext uri="{FF2B5EF4-FFF2-40B4-BE49-F238E27FC236}">
                  <a16:creationId xmlns:a16="http://schemas.microsoft.com/office/drawing/2014/main" id="{00000000-0008-0000-0B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9525</xdr:rowOff>
        </xdr:to>
        <xdr:sp macro="" textlink="">
          <xdr:nvSpPr>
            <xdr:cNvPr id="35855" name="チェック72" hidden="1">
              <a:extLst>
                <a:ext uri="{63B3BB69-23CF-44E3-9099-C40C66FF867C}">
                  <a14:compatExt spid="_x0000_s35855"/>
                </a:ext>
                <a:ext uri="{FF2B5EF4-FFF2-40B4-BE49-F238E27FC236}">
                  <a16:creationId xmlns:a16="http://schemas.microsoft.com/office/drawing/2014/main" id="{00000000-0008-0000-0B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9525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B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9525</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B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9525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B00-00001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9525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B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9525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B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18</xdr:col>
          <xdr:colOff>200025</xdr:colOff>
          <xdr:row>102</xdr:row>
          <xdr:rowOff>9525</xdr:rowOff>
        </xdr:to>
        <xdr:sp macro="" textlink="">
          <xdr:nvSpPr>
            <xdr:cNvPr id="35865" name="チェック34" hidden="1">
              <a:extLst>
                <a:ext uri="{63B3BB69-23CF-44E3-9099-C40C66FF867C}">
                  <a14:compatExt spid="_x0000_s35865"/>
                </a:ext>
                <a:ext uri="{FF2B5EF4-FFF2-40B4-BE49-F238E27FC236}">
                  <a16:creationId xmlns:a16="http://schemas.microsoft.com/office/drawing/2014/main" id="{00000000-0008-0000-0B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9525</xdr:colOff>
          <xdr:row>102</xdr:row>
          <xdr:rowOff>9525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B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9525</xdr:rowOff>
        </xdr:to>
        <xdr:sp macro="" textlink="">
          <xdr:nvSpPr>
            <xdr:cNvPr id="35867" name="チェック34" hidden="1">
              <a:extLst>
                <a:ext uri="{63B3BB69-23CF-44E3-9099-C40C66FF867C}">
                  <a14:compatExt spid="_x0000_s35867"/>
                </a:ext>
                <a:ext uri="{FF2B5EF4-FFF2-40B4-BE49-F238E27FC236}">
                  <a16:creationId xmlns:a16="http://schemas.microsoft.com/office/drawing/2014/main" id="{00000000-0008-0000-0B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9525</xdr:colOff>
          <xdr:row>73</xdr:row>
          <xdr:rowOff>0</xdr:rowOff>
        </xdr:to>
        <xdr:sp macro="" textlink="">
          <xdr:nvSpPr>
            <xdr:cNvPr id="35871" name="チェック12" hidden="1">
              <a:extLst>
                <a:ext uri="{63B3BB69-23CF-44E3-9099-C40C66FF867C}">
                  <a14:compatExt spid="_x0000_s35871"/>
                </a:ext>
                <a:ext uri="{FF2B5EF4-FFF2-40B4-BE49-F238E27FC236}">
                  <a16:creationId xmlns:a16="http://schemas.microsoft.com/office/drawing/2014/main" id="{00000000-0008-0000-0B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25</xdr:col>
          <xdr:colOff>200025</xdr:colOff>
          <xdr:row>73</xdr:row>
          <xdr:rowOff>0</xdr:rowOff>
        </xdr:to>
        <xdr:sp macro="" textlink="">
          <xdr:nvSpPr>
            <xdr:cNvPr id="35872" name="チェック13" hidden="1">
              <a:extLst>
                <a:ext uri="{63B3BB69-23CF-44E3-9099-C40C66FF867C}">
                  <a14:compatExt spid="_x0000_s35872"/>
                </a:ext>
                <a:ext uri="{FF2B5EF4-FFF2-40B4-BE49-F238E27FC236}">
                  <a16:creationId xmlns:a16="http://schemas.microsoft.com/office/drawing/2014/main" id="{00000000-0008-0000-0B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9525</xdr:colOff>
          <xdr:row>74</xdr:row>
          <xdr:rowOff>9525</xdr:rowOff>
        </xdr:to>
        <xdr:sp macro="" textlink="">
          <xdr:nvSpPr>
            <xdr:cNvPr id="35873" name="チェック14" hidden="1">
              <a:extLst>
                <a:ext uri="{63B3BB69-23CF-44E3-9099-C40C66FF867C}">
                  <a14:compatExt spid="_x0000_s35873"/>
                </a:ext>
                <a:ext uri="{FF2B5EF4-FFF2-40B4-BE49-F238E27FC236}">
                  <a16:creationId xmlns:a16="http://schemas.microsoft.com/office/drawing/2014/main" id="{00000000-0008-0000-0B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25</xdr:col>
          <xdr:colOff>200025</xdr:colOff>
          <xdr:row>74</xdr:row>
          <xdr:rowOff>9525</xdr:rowOff>
        </xdr:to>
        <xdr:sp macro="" textlink="">
          <xdr:nvSpPr>
            <xdr:cNvPr id="35874" name="チェック15" hidden="1">
              <a:extLst>
                <a:ext uri="{63B3BB69-23CF-44E3-9099-C40C66FF867C}">
                  <a14:compatExt spid="_x0000_s35874"/>
                </a:ext>
                <a:ext uri="{FF2B5EF4-FFF2-40B4-BE49-F238E27FC236}">
                  <a16:creationId xmlns:a16="http://schemas.microsoft.com/office/drawing/2014/main" id="{00000000-0008-0000-0B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9525</xdr:colOff>
          <xdr:row>75</xdr:row>
          <xdr:rowOff>9525</xdr:rowOff>
        </xdr:to>
        <xdr:sp macro="" textlink="">
          <xdr:nvSpPr>
            <xdr:cNvPr id="35875" name="チェック16" hidden="1">
              <a:extLst>
                <a:ext uri="{63B3BB69-23CF-44E3-9099-C40C66FF867C}">
                  <a14:compatExt spid="_x0000_s35875"/>
                </a:ext>
                <a:ext uri="{FF2B5EF4-FFF2-40B4-BE49-F238E27FC236}">
                  <a16:creationId xmlns:a16="http://schemas.microsoft.com/office/drawing/2014/main" id="{00000000-0008-0000-0B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B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35879" name="チェック83" hidden="1">
              <a:extLst>
                <a:ext uri="{63B3BB69-23CF-44E3-9099-C40C66FF867C}">
                  <a14:compatExt spid="_x0000_s35879"/>
                </a:ext>
                <a:ext uri="{FF2B5EF4-FFF2-40B4-BE49-F238E27FC236}">
                  <a16:creationId xmlns:a16="http://schemas.microsoft.com/office/drawing/2014/main" id="{00000000-0008-0000-0B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122</xdr:row>
          <xdr:rowOff>0</xdr:rowOff>
        </xdr:from>
        <xdr:to>
          <xdr:col>24</xdr:col>
          <xdr:colOff>19050</xdr:colOff>
          <xdr:row>123</xdr:row>
          <xdr:rowOff>0</xdr:rowOff>
        </xdr:to>
        <xdr:sp macro="" textlink="">
          <xdr:nvSpPr>
            <xdr:cNvPr id="35880" name="チェック84" hidden="1">
              <a:extLst>
                <a:ext uri="{63B3BB69-23CF-44E3-9099-C40C66FF867C}">
                  <a14:compatExt spid="_x0000_s35880"/>
                </a:ext>
                <a:ext uri="{FF2B5EF4-FFF2-40B4-BE49-F238E27FC236}">
                  <a16:creationId xmlns:a16="http://schemas.microsoft.com/office/drawing/2014/main" id="{00000000-0008-0000-0B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35881" name="チェック85" hidden="1">
              <a:extLst>
                <a:ext uri="{63B3BB69-23CF-44E3-9099-C40C66FF867C}">
                  <a14:compatExt spid="_x0000_s35881"/>
                </a:ext>
                <a:ext uri="{FF2B5EF4-FFF2-40B4-BE49-F238E27FC236}">
                  <a16:creationId xmlns:a16="http://schemas.microsoft.com/office/drawing/2014/main" id="{00000000-0008-0000-0B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35882" name="チェック73" hidden="1">
              <a:extLst>
                <a:ext uri="{63B3BB69-23CF-44E3-9099-C40C66FF867C}">
                  <a14:compatExt spid="_x0000_s35882"/>
                </a:ext>
                <a:ext uri="{FF2B5EF4-FFF2-40B4-BE49-F238E27FC236}">
                  <a16:creationId xmlns:a16="http://schemas.microsoft.com/office/drawing/2014/main" id="{00000000-0008-0000-0B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35883" name="チェック74" hidden="1">
              <a:extLst>
                <a:ext uri="{63B3BB69-23CF-44E3-9099-C40C66FF867C}">
                  <a14:compatExt spid="_x0000_s35883"/>
                </a:ext>
                <a:ext uri="{FF2B5EF4-FFF2-40B4-BE49-F238E27FC236}">
                  <a16:creationId xmlns:a16="http://schemas.microsoft.com/office/drawing/2014/main" id="{00000000-0008-0000-0B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35884" name="チェック75" hidden="1">
              <a:extLst>
                <a:ext uri="{63B3BB69-23CF-44E3-9099-C40C66FF867C}">
                  <a14:compatExt spid="_x0000_s35884"/>
                </a:ext>
                <a:ext uri="{FF2B5EF4-FFF2-40B4-BE49-F238E27FC236}">
                  <a16:creationId xmlns:a16="http://schemas.microsoft.com/office/drawing/2014/main" id="{00000000-0008-0000-0B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35885" name="チェック76" hidden="1">
              <a:extLst>
                <a:ext uri="{63B3BB69-23CF-44E3-9099-C40C66FF867C}">
                  <a14:compatExt spid="_x0000_s35885"/>
                </a:ext>
                <a:ext uri="{FF2B5EF4-FFF2-40B4-BE49-F238E27FC236}">
                  <a16:creationId xmlns:a16="http://schemas.microsoft.com/office/drawing/2014/main" id="{00000000-0008-0000-0B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35886" name="チェック77" hidden="1">
              <a:extLst>
                <a:ext uri="{63B3BB69-23CF-44E3-9099-C40C66FF867C}">
                  <a14:compatExt spid="_x0000_s35886"/>
                </a:ext>
                <a:ext uri="{FF2B5EF4-FFF2-40B4-BE49-F238E27FC236}">
                  <a16:creationId xmlns:a16="http://schemas.microsoft.com/office/drawing/2014/main" id="{00000000-0008-0000-0B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35887" name="チェック78" hidden="1">
              <a:extLst>
                <a:ext uri="{63B3BB69-23CF-44E3-9099-C40C66FF867C}">
                  <a14:compatExt spid="_x0000_s35887"/>
                </a:ext>
                <a:ext uri="{FF2B5EF4-FFF2-40B4-BE49-F238E27FC236}">
                  <a16:creationId xmlns:a16="http://schemas.microsoft.com/office/drawing/2014/main" id="{00000000-0008-0000-0B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35888" name="チェック79" hidden="1">
              <a:extLst>
                <a:ext uri="{63B3BB69-23CF-44E3-9099-C40C66FF867C}">
                  <a14:compatExt spid="_x0000_s35888"/>
                </a:ext>
                <a:ext uri="{FF2B5EF4-FFF2-40B4-BE49-F238E27FC236}">
                  <a16:creationId xmlns:a16="http://schemas.microsoft.com/office/drawing/2014/main" id="{00000000-0008-0000-0B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35889" name="チェック80" hidden="1">
              <a:extLst>
                <a:ext uri="{63B3BB69-23CF-44E3-9099-C40C66FF867C}">
                  <a14:compatExt spid="_x0000_s35889"/>
                </a:ext>
                <a:ext uri="{FF2B5EF4-FFF2-40B4-BE49-F238E27FC236}">
                  <a16:creationId xmlns:a16="http://schemas.microsoft.com/office/drawing/2014/main" id="{00000000-0008-0000-0B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35890" name="チェック81" hidden="1">
              <a:extLst>
                <a:ext uri="{63B3BB69-23CF-44E3-9099-C40C66FF867C}">
                  <a14:compatExt spid="_x0000_s35890"/>
                </a:ext>
                <a:ext uri="{FF2B5EF4-FFF2-40B4-BE49-F238E27FC236}">
                  <a16:creationId xmlns:a16="http://schemas.microsoft.com/office/drawing/2014/main" id="{00000000-0008-0000-0B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140</xdr:row>
          <xdr:rowOff>0</xdr:rowOff>
        </xdr:from>
        <xdr:to>
          <xdr:col>10</xdr:col>
          <xdr:colOff>0</xdr:colOff>
          <xdr:row>141</xdr:row>
          <xdr:rowOff>0</xdr:rowOff>
        </xdr:to>
        <xdr:sp macro="" textlink="">
          <xdr:nvSpPr>
            <xdr:cNvPr id="35932" name="Check Box 92" hidden="1">
              <a:extLst>
                <a:ext uri="{63B3BB69-23CF-44E3-9099-C40C66FF867C}">
                  <a14:compatExt spid="_x0000_s35932"/>
                </a:ext>
                <a:ext uri="{FF2B5EF4-FFF2-40B4-BE49-F238E27FC236}">
                  <a16:creationId xmlns:a16="http://schemas.microsoft.com/office/drawing/2014/main" id="{00000000-0008-0000-0B00-00005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140</xdr:row>
          <xdr:rowOff>0</xdr:rowOff>
        </xdr:from>
        <xdr:to>
          <xdr:col>15</xdr:col>
          <xdr:colOff>180975</xdr:colOff>
          <xdr:row>141</xdr:row>
          <xdr:rowOff>0</xdr:rowOff>
        </xdr:to>
        <xdr:sp macro="" textlink="">
          <xdr:nvSpPr>
            <xdr:cNvPr id="35933" name="Check Box 93" hidden="1">
              <a:extLst>
                <a:ext uri="{63B3BB69-23CF-44E3-9099-C40C66FF867C}">
                  <a14:compatExt spid="_x0000_s35933"/>
                </a:ext>
                <a:ext uri="{FF2B5EF4-FFF2-40B4-BE49-F238E27FC236}">
                  <a16:creationId xmlns:a16="http://schemas.microsoft.com/office/drawing/2014/main" id="{00000000-0008-0000-0B00-00005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48</xdr:col>
      <xdr:colOff>86590</xdr:colOff>
      <xdr:row>21</xdr:row>
      <xdr:rowOff>25977</xdr:rowOff>
    </xdr:from>
    <xdr:to>
      <xdr:col>58</xdr:col>
      <xdr:colOff>150669</xdr:colOff>
      <xdr:row>25</xdr:row>
      <xdr:rowOff>240722</xdr:rowOff>
    </xdr:to>
    <xdr:grpSp>
      <xdr:nvGrpSpPr>
        <xdr:cNvPr id="98" name="グループ化 97">
          <a:extLst>
            <a:ext uri="{FF2B5EF4-FFF2-40B4-BE49-F238E27FC236}">
              <a16:creationId xmlns:a16="http://schemas.microsoft.com/office/drawing/2014/main" id="{00000000-0008-0000-0A00-000008000000}"/>
            </a:ext>
          </a:extLst>
        </xdr:cNvPr>
        <xdr:cNvGrpSpPr/>
      </xdr:nvGrpSpPr>
      <xdr:grpSpPr>
        <a:xfrm>
          <a:off x="8420965" y="3340677"/>
          <a:ext cx="2235779" cy="1205345"/>
          <a:chOff x="6829423" y="3924300"/>
          <a:chExt cx="2019301" cy="1209675"/>
        </a:xfrm>
      </xdr:grpSpPr>
      <xdr:sp macro="" textlink="">
        <xdr:nvSpPr>
          <xdr:cNvPr id="99" name="テキスト ボックス 98">
            <a:extLst>
              <a:ext uri="{FF2B5EF4-FFF2-40B4-BE49-F238E27FC236}">
                <a16:creationId xmlns:a16="http://schemas.microsoft.com/office/drawing/2014/main" id="{00000000-0008-0000-0A00-000002000000}"/>
              </a:ext>
            </a:extLst>
          </xdr:cNvPr>
          <xdr:cNvSpPr txBox="1"/>
        </xdr:nvSpPr>
        <xdr:spPr>
          <a:xfrm>
            <a:off x="6829423" y="3924300"/>
            <a:ext cx="2019301" cy="1209675"/>
          </a:xfrm>
          <a:prstGeom prst="rect">
            <a:avLst/>
          </a:prstGeom>
          <a:solidFill>
            <a:schemeClr val="tx2">
              <a:lumMod val="20000"/>
              <a:lumOff val="80000"/>
            </a:schemeClr>
          </a:solidFill>
          <a:ln w="25400" cmpd="thickThin">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ja-JP" altLang="en-US" sz="1100" b="1"/>
              <a:t>工事施工者</a:t>
            </a:r>
            <a:endParaRPr kumimoji="1" lang="en-US" altLang="ja-JP" sz="1100" b="1"/>
          </a:p>
          <a:p>
            <a:r>
              <a:rPr kumimoji="1" lang="ja-JP" altLang="en-US" sz="1100"/>
              <a:t>　左の　　　　に、該当する下記の番号を入力して下さい。</a:t>
            </a:r>
            <a:endParaRPr kumimoji="1" lang="en-US" altLang="ja-JP" sz="1100"/>
          </a:p>
          <a:p>
            <a:pPr>
              <a:spcBef>
                <a:spcPts val="600"/>
              </a:spcBef>
            </a:pPr>
            <a:r>
              <a:rPr kumimoji="1" lang="en-US" altLang="ja-JP" sz="1100"/>
              <a:t>1</a:t>
            </a:r>
            <a:r>
              <a:rPr kumimoji="1" lang="ja-JP" altLang="en-US" sz="1100" baseline="0"/>
              <a:t>　</a:t>
            </a:r>
            <a:r>
              <a:rPr kumimoji="1" lang="ja-JP" altLang="en-US" sz="1100"/>
              <a:t>決定している場合</a:t>
            </a:r>
            <a:endParaRPr kumimoji="1" lang="en-US" altLang="ja-JP" sz="1100"/>
          </a:p>
          <a:p>
            <a:r>
              <a:rPr kumimoji="1" lang="ja-JP" altLang="en-US" sz="1100"/>
              <a:t>２　未決定又は本人施工の場合</a:t>
            </a:r>
            <a:endParaRPr kumimoji="1" lang="en-US" altLang="ja-JP" sz="1100"/>
          </a:p>
        </xdr:txBody>
      </xdr:sp>
      <xdr:sp macro="" textlink="">
        <xdr:nvSpPr>
          <xdr:cNvPr id="100" name="正方形/長方形 99">
            <a:extLst>
              <a:ext uri="{FF2B5EF4-FFF2-40B4-BE49-F238E27FC236}">
                <a16:creationId xmlns:a16="http://schemas.microsoft.com/office/drawing/2014/main" id="{00000000-0008-0000-0A00-000003000000}"/>
              </a:ext>
            </a:extLst>
          </xdr:cNvPr>
          <xdr:cNvSpPr/>
        </xdr:nvSpPr>
        <xdr:spPr>
          <a:xfrm>
            <a:off x="7284693" y="4252078"/>
            <a:ext cx="272030" cy="10477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9</xdr:col>
          <xdr:colOff>0</xdr:colOff>
          <xdr:row>86</xdr:row>
          <xdr:rowOff>9525</xdr:rowOff>
        </xdr:from>
        <xdr:to>
          <xdr:col>10</xdr:col>
          <xdr:colOff>47625</xdr:colOff>
          <xdr:row>87</xdr:row>
          <xdr:rowOff>9525</xdr:rowOff>
        </xdr:to>
        <xdr:sp macro="" textlink="">
          <xdr:nvSpPr>
            <xdr:cNvPr id="36051" name="Check Box 211" hidden="1">
              <a:extLst>
                <a:ext uri="{63B3BB69-23CF-44E3-9099-C40C66FF867C}">
                  <a14:compatExt spid="_x0000_s36051"/>
                </a:ext>
                <a:ext uri="{FF2B5EF4-FFF2-40B4-BE49-F238E27FC236}">
                  <a16:creationId xmlns:a16="http://schemas.microsoft.com/office/drawing/2014/main" id="{00000000-0008-0000-0B00-0000D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86</xdr:row>
          <xdr:rowOff>9525</xdr:rowOff>
        </xdr:from>
        <xdr:to>
          <xdr:col>19</xdr:col>
          <xdr:colOff>47625</xdr:colOff>
          <xdr:row>87</xdr:row>
          <xdr:rowOff>9525</xdr:rowOff>
        </xdr:to>
        <xdr:sp macro="" textlink="">
          <xdr:nvSpPr>
            <xdr:cNvPr id="36052" name="Check Box 212" hidden="1">
              <a:extLst>
                <a:ext uri="{63B3BB69-23CF-44E3-9099-C40C66FF867C}">
                  <a14:compatExt spid="_x0000_s36052"/>
                </a:ext>
                <a:ext uri="{FF2B5EF4-FFF2-40B4-BE49-F238E27FC236}">
                  <a16:creationId xmlns:a16="http://schemas.microsoft.com/office/drawing/2014/main" id="{00000000-0008-0000-0B00-0000D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86</xdr:row>
          <xdr:rowOff>9525</xdr:rowOff>
        </xdr:from>
        <xdr:to>
          <xdr:col>28</xdr:col>
          <xdr:colOff>57150</xdr:colOff>
          <xdr:row>87</xdr:row>
          <xdr:rowOff>0</xdr:rowOff>
        </xdr:to>
        <xdr:sp macro="" textlink="">
          <xdr:nvSpPr>
            <xdr:cNvPr id="36053" name="Check Box 213" hidden="1">
              <a:extLst>
                <a:ext uri="{63B3BB69-23CF-44E3-9099-C40C66FF867C}">
                  <a14:compatExt spid="_x0000_s36053"/>
                </a:ext>
                <a:ext uri="{FF2B5EF4-FFF2-40B4-BE49-F238E27FC236}">
                  <a16:creationId xmlns:a16="http://schemas.microsoft.com/office/drawing/2014/main" id="{00000000-0008-0000-0B00-0000D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77</xdr:row>
          <xdr:rowOff>9525</xdr:rowOff>
        </xdr:from>
        <xdr:to>
          <xdr:col>10</xdr:col>
          <xdr:colOff>47625</xdr:colOff>
          <xdr:row>77</xdr:row>
          <xdr:rowOff>209550</xdr:rowOff>
        </xdr:to>
        <xdr:sp macro="" textlink="">
          <xdr:nvSpPr>
            <xdr:cNvPr id="36054" name="Check Box 214" hidden="1">
              <a:extLst>
                <a:ext uri="{63B3BB69-23CF-44E3-9099-C40C66FF867C}">
                  <a14:compatExt spid="_x0000_s36054"/>
                </a:ext>
                <a:ext uri="{FF2B5EF4-FFF2-40B4-BE49-F238E27FC236}">
                  <a16:creationId xmlns:a16="http://schemas.microsoft.com/office/drawing/2014/main" id="{00000000-0008-0000-0B00-0000D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77</xdr:row>
          <xdr:rowOff>9525</xdr:rowOff>
        </xdr:from>
        <xdr:to>
          <xdr:col>15</xdr:col>
          <xdr:colOff>47625</xdr:colOff>
          <xdr:row>77</xdr:row>
          <xdr:rowOff>209550</xdr:rowOff>
        </xdr:to>
        <xdr:sp macro="" textlink="">
          <xdr:nvSpPr>
            <xdr:cNvPr id="36055" name="Check Box 215" hidden="1">
              <a:extLst>
                <a:ext uri="{63B3BB69-23CF-44E3-9099-C40C66FF867C}">
                  <a14:compatExt spid="_x0000_s36055"/>
                </a:ext>
                <a:ext uri="{FF2B5EF4-FFF2-40B4-BE49-F238E27FC236}">
                  <a16:creationId xmlns:a16="http://schemas.microsoft.com/office/drawing/2014/main" id="{00000000-0008-0000-0B00-0000D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77</xdr:row>
          <xdr:rowOff>9525</xdr:rowOff>
        </xdr:from>
        <xdr:to>
          <xdr:col>20</xdr:col>
          <xdr:colOff>38100</xdr:colOff>
          <xdr:row>77</xdr:row>
          <xdr:rowOff>209550</xdr:rowOff>
        </xdr:to>
        <xdr:sp macro="" textlink="">
          <xdr:nvSpPr>
            <xdr:cNvPr id="36056" name="Check Box 216" hidden="1">
              <a:extLst>
                <a:ext uri="{63B3BB69-23CF-44E3-9099-C40C66FF867C}">
                  <a14:compatExt spid="_x0000_s36056"/>
                </a:ext>
                <a:ext uri="{FF2B5EF4-FFF2-40B4-BE49-F238E27FC236}">
                  <a16:creationId xmlns:a16="http://schemas.microsoft.com/office/drawing/2014/main" id="{00000000-0008-0000-0B00-0000D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77</xdr:row>
          <xdr:rowOff>9525</xdr:rowOff>
        </xdr:from>
        <xdr:to>
          <xdr:col>25</xdr:col>
          <xdr:colOff>47625</xdr:colOff>
          <xdr:row>77</xdr:row>
          <xdr:rowOff>209550</xdr:rowOff>
        </xdr:to>
        <xdr:sp macro="" textlink="">
          <xdr:nvSpPr>
            <xdr:cNvPr id="36057" name="Check Box 217" hidden="1">
              <a:extLst>
                <a:ext uri="{63B3BB69-23CF-44E3-9099-C40C66FF867C}">
                  <a14:compatExt spid="_x0000_s36057"/>
                </a:ext>
                <a:ext uri="{FF2B5EF4-FFF2-40B4-BE49-F238E27FC236}">
                  <a16:creationId xmlns:a16="http://schemas.microsoft.com/office/drawing/2014/main" id="{00000000-0008-0000-0B00-0000D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128</xdr:row>
          <xdr:rowOff>95250</xdr:rowOff>
        </xdr:from>
        <xdr:to>
          <xdr:col>10</xdr:col>
          <xdr:colOff>38100</xdr:colOff>
          <xdr:row>128</xdr:row>
          <xdr:rowOff>304800</xdr:rowOff>
        </xdr:to>
        <xdr:sp macro="" textlink="">
          <xdr:nvSpPr>
            <xdr:cNvPr id="36060" name="Check Box 220" hidden="1">
              <a:extLst>
                <a:ext uri="{63B3BB69-23CF-44E3-9099-C40C66FF867C}">
                  <a14:compatExt spid="_x0000_s36060"/>
                </a:ext>
                <a:ext uri="{FF2B5EF4-FFF2-40B4-BE49-F238E27FC236}">
                  <a16:creationId xmlns:a16="http://schemas.microsoft.com/office/drawing/2014/main" id="{00000000-0008-0000-0B00-0000D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128</xdr:row>
          <xdr:rowOff>104775</xdr:rowOff>
        </xdr:from>
        <xdr:to>
          <xdr:col>16</xdr:col>
          <xdr:colOff>19050</xdr:colOff>
          <xdr:row>128</xdr:row>
          <xdr:rowOff>314325</xdr:rowOff>
        </xdr:to>
        <xdr:sp macro="" textlink="">
          <xdr:nvSpPr>
            <xdr:cNvPr id="36061" name="Check Box 221" hidden="1">
              <a:extLst>
                <a:ext uri="{63B3BB69-23CF-44E3-9099-C40C66FF867C}">
                  <a14:compatExt spid="_x0000_s36061"/>
                </a:ext>
                <a:ext uri="{FF2B5EF4-FFF2-40B4-BE49-F238E27FC236}">
                  <a16:creationId xmlns:a16="http://schemas.microsoft.com/office/drawing/2014/main" id="{00000000-0008-0000-0B00-0000D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130</xdr:row>
          <xdr:rowOff>0</xdr:rowOff>
        </xdr:from>
        <xdr:to>
          <xdr:col>10</xdr:col>
          <xdr:colOff>28575</xdr:colOff>
          <xdr:row>131</xdr:row>
          <xdr:rowOff>0</xdr:rowOff>
        </xdr:to>
        <xdr:sp macro="" textlink="">
          <xdr:nvSpPr>
            <xdr:cNvPr id="36063" name="Check Box 223" hidden="1">
              <a:extLst>
                <a:ext uri="{63B3BB69-23CF-44E3-9099-C40C66FF867C}">
                  <a14:compatExt spid="_x0000_s36063"/>
                </a:ext>
                <a:ext uri="{FF2B5EF4-FFF2-40B4-BE49-F238E27FC236}">
                  <a16:creationId xmlns:a16="http://schemas.microsoft.com/office/drawing/2014/main" id="{00000000-0008-0000-0B00-0000D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9525</xdr:rowOff>
        </xdr:from>
        <xdr:to>
          <xdr:col>10</xdr:col>
          <xdr:colOff>28575</xdr:colOff>
          <xdr:row>130</xdr:row>
          <xdr:rowOff>9525</xdr:rowOff>
        </xdr:to>
        <xdr:sp macro="" textlink="">
          <xdr:nvSpPr>
            <xdr:cNvPr id="36064" name="Check Box 224" hidden="1">
              <a:extLst>
                <a:ext uri="{63B3BB69-23CF-44E3-9099-C40C66FF867C}">
                  <a14:compatExt spid="_x0000_s36064"/>
                </a:ext>
                <a:ext uri="{FF2B5EF4-FFF2-40B4-BE49-F238E27FC236}">
                  <a16:creationId xmlns:a16="http://schemas.microsoft.com/office/drawing/2014/main" id="{00000000-0008-0000-0B00-0000E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129</xdr:row>
          <xdr:rowOff>9525</xdr:rowOff>
        </xdr:from>
        <xdr:to>
          <xdr:col>18</xdr:col>
          <xdr:colOff>85725</xdr:colOff>
          <xdr:row>130</xdr:row>
          <xdr:rowOff>9525</xdr:rowOff>
        </xdr:to>
        <xdr:sp macro="" textlink="">
          <xdr:nvSpPr>
            <xdr:cNvPr id="36065" name="Check Box 225" hidden="1">
              <a:extLst>
                <a:ext uri="{63B3BB69-23CF-44E3-9099-C40C66FF867C}">
                  <a14:compatExt spid="_x0000_s36065"/>
                </a:ext>
                <a:ext uri="{FF2B5EF4-FFF2-40B4-BE49-F238E27FC236}">
                  <a16:creationId xmlns:a16="http://schemas.microsoft.com/office/drawing/2014/main" id="{00000000-0008-0000-0B00-0000E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180975</xdr:colOff>
          <xdr:row>129</xdr:row>
          <xdr:rowOff>9525</xdr:rowOff>
        </xdr:from>
        <xdr:to>
          <xdr:col>25</xdr:col>
          <xdr:colOff>19050</xdr:colOff>
          <xdr:row>130</xdr:row>
          <xdr:rowOff>9525</xdr:rowOff>
        </xdr:to>
        <xdr:sp macro="" textlink="">
          <xdr:nvSpPr>
            <xdr:cNvPr id="36066" name="Check Box 226" hidden="1">
              <a:extLst>
                <a:ext uri="{63B3BB69-23CF-44E3-9099-C40C66FF867C}">
                  <a14:compatExt spid="_x0000_s36066"/>
                </a:ext>
                <a:ext uri="{FF2B5EF4-FFF2-40B4-BE49-F238E27FC236}">
                  <a16:creationId xmlns:a16="http://schemas.microsoft.com/office/drawing/2014/main" id="{00000000-0008-0000-0B00-0000E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130</xdr:row>
          <xdr:rowOff>9525</xdr:rowOff>
        </xdr:from>
        <xdr:to>
          <xdr:col>20</xdr:col>
          <xdr:colOff>19050</xdr:colOff>
          <xdr:row>131</xdr:row>
          <xdr:rowOff>9525</xdr:rowOff>
        </xdr:to>
        <xdr:sp macro="" textlink="">
          <xdr:nvSpPr>
            <xdr:cNvPr id="36067" name="Check Box 227" hidden="1">
              <a:extLst>
                <a:ext uri="{63B3BB69-23CF-44E3-9099-C40C66FF867C}">
                  <a14:compatExt spid="_x0000_s36067"/>
                </a:ext>
                <a:ext uri="{FF2B5EF4-FFF2-40B4-BE49-F238E27FC236}">
                  <a16:creationId xmlns:a16="http://schemas.microsoft.com/office/drawing/2014/main" id="{00000000-0008-0000-0B00-0000E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9525</xdr:rowOff>
        </xdr:from>
        <xdr:to>
          <xdr:col>10</xdr:col>
          <xdr:colOff>28575</xdr:colOff>
          <xdr:row>132</xdr:row>
          <xdr:rowOff>9525</xdr:rowOff>
        </xdr:to>
        <xdr:sp macro="" textlink="">
          <xdr:nvSpPr>
            <xdr:cNvPr id="36068" name="Check Box 228" hidden="1">
              <a:extLst>
                <a:ext uri="{63B3BB69-23CF-44E3-9099-C40C66FF867C}">
                  <a14:compatExt spid="_x0000_s36068"/>
                </a:ext>
                <a:ext uri="{FF2B5EF4-FFF2-40B4-BE49-F238E27FC236}">
                  <a16:creationId xmlns:a16="http://schemas.microsoft.com/office/drawing/2014/main" id="{00000000-0008-0000-0B00-0000E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17</xdr:col>
          <xdr:colOff>9525</xdr:colOff>
          <xdr:row>132</xdr:row>
          <xdr:rowOff>0</xdr:rowOff>
        </xdr:to>
        <xdr:sp macro="" textlink="">
          <xdr:nvSpPr>
            <xdr:cNvPr id="36069" name="Check Box 229" hidden="1">
              <a:extLst>
                <a:ext uri="{63B3BB69-23CF-44E3-9099-C40C66FF867C}">
                  <a14:compatExt spid="_x0000_s36069"/>
                </a:ext>
                <a:ext uri="{FF2B5EF4-FFF2-40B4-BE49-F238E27FC236}">
                  <a16:creationId xmlns:a16="http://schemas.microsoft.com/office/drawing/2014/main" id="{00000000-0008-0000-0B00-0000E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131</xdr:row>
          <xdr:rowOff>0</xdr:rowOff>
        </xdr:from>
        <xdr:to>
          <xdr:col>24</xdr:col>
          <xdr:colOff>47625</xdr:colOff>
          <xdr:row>132</xdr:row>
          <xdr:rowOff>0</xdr:rowOff>
        </xdr:to>
        <xdr:sp macro="" textlink="">
          <xdr:nvSpPr>
            <xdr:cNvPr id="36070" name="Check Box 230" hidden="1">
              <a:extLst>
                <a:ext uri="{63B3BB69-23CF-44E3-9099-C40C66FF867C}">
                  <a14:compatExt spid="_x0000_s36070"/>
                </a:ext>
                <a:ext uri="{FF2B5EF4-FFF2-40B4-BE49-F238E27FC236}">
                  <a16:creationId xmlns:a16="http://schemas.microsoft.com/office/drawing/2014/main" id="{00000000-0008-0000-0B00-0000E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28575</xdr:colOff>
          <xdr:row>133</xdr:row>
          <xdr:rowOff>0</xdr:rowOff>
        </xdr:to>
        <xdr:sp macro="" textlink="">
          <xdr:nvSpPr>
            <xdr:cNvPr id="36071" name="Check Box 231" hidden="1">
              <a:extLst>
                <a:ext uri="{63B3BB69-23CF-44E3-9099-C40C66FF867C}">
                  <a14:compatExt spid="_x0000_s36071"/>
                </a:ext>
                <a:ext uri="{FF2B5EF4-FFF2-40B4-BE49-F238E27FC236}">
                  <a16:creationId xmlns:a16="http://schemas.microsoft.com/office/drawing/2014/main" id="{00000000-0008-0000-0B00-0000E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209550</xdr:rowOff>
        </xdr:from>
        <xdr:to>
          <xdr:col>17</xdr:col>
          <xdr:colOff>9525</xdr:colOff>
          <xdr:row>132</xdr:row>
          <xdr:rowOff>209550</xdr:rowOff>
        </xdr:to>
        <xdr:sp macro="" textlink="">
          <xdr:nvSpPr>
            <xdr:cNvPr id="36072" name="Check Box 232" hidden="1">
              <a:extLst>
                <a:ext uri="{63B3BB69-23CF-44E3-9099-C40C66FF867C}">
                  <a14:compatExt spid="_x0000_s36072"/>
                </a:ext>
                <a:ext uri="{FF2B5EF4-FFF2-40B4-BE49-F238E27FC236}">
                  <a16:creationId xmlns:a16="http://schemas.microsoft.com/office/drawing/2014/main" id="{00000000-0008-0000-0B00-0000E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131</xdr:row>
          <xdr:rowOff>209550</xdr:rowOff>
        </xdr:from>
        <xdr:to>
          <xdr:col>24</xdr:col>
          <xdr:colOff>47625</xdr:colOff>
          <xdr:row>132</xdr:row>
          <xdr:rowOff>209550</xdr:rowOff>
        </xdr:to>
        <xdr:sp macro="" textlink="">
          <xdr:nvSpPr>
            <xdr:cNvPr id="36073" name="Check Box 233" hidden="1">
              <a:extLst>
                <a:ext uri="{63B3BB69-23CF-44E3-9099-C40C66FF867C}">
                  <a14:compatExt spid="_x0000_s36073"/>
                </a:ext>
                <a:ext uri="{FF2B5EF4-FFF2-40B4-BE49-F238E27FC236}">
                  <a16:creationId xmlns:a16="http://schemas.microsoft.com/office/drawing/2014/main" id="{00000000-0008-0000-0B00-0000E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28575</xdr:colOff>
          <xdr:row>134</xdr:row>
          <xdr:rowOff>0</xdr:rowOff>
        </xdr:to>
        <xdr:sp macro="" textlink="">
          <xdr:nvSpPr>
            <xdr:cNvPr id="36074" name="Check Box 234" hidden="1">
              <a:extLst>
                <a:ext uri="{63B3BB69-23CF-44E3-9099-C40C66FF867C}">
                  <a14:compatExt spid="_x0000_s36074"/>
                </a:ext>
                <a:ext uri="{FF2B5EF4-FFF2-40B4-BE49-F238E27FC236}">
                  <a16:creationId xmlns:a16="http://schemas.microsoft.com/office/drawing/2014/main" id="{00000000-0008-0000-0B00-0000E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132</xdr:row>
          <xdr:rowOff>209550</xdr:rowOff>
        </xdr:from>
        <xdr:to>
          <xdr:col>17</xdr:col>
          <xdr:colOff>9525</xdr:colOff>
          <xdr:row>133</xdr:row>
          <xdr:rowOff>209550</xdr:rowOff>
        </xdr:to>
        <xdr:sp macro="" textlink="">
          <xdr:nvSpPr>
            <xdr:cNvPr id="36075" name="Check Box 235" hidden="1">
              <a:extLst>
                <a:ext uri="{63B3BB69-23CF-44E3-9099-C40C66FF867C}">
                  <a14:compatExt spid="_x0000_s36075"/>
                </a:ext>
                <a:ext uri="{FF2B5EF4-FFF2-40B4-BE49-F238E27FC236}">
                  <a16:creationId xmlns:a16="http://schemas.microsoft.com/office/drawing/2014/main" id="{00000000-0008-0000-0B00-0000E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132</xdr:row>
          <xdr:rowOff>209550</xdr:rowOff>
        </xdr:from>
        <xdr:to>
          <xdr:col>24</xdr:col>
          <xdr:colOff>47625</xdr:colOff>
          <xdr:row>133</xdr:row>
          <xdr:rowOff>209550</xdr:rowOff>
        </xdr:to>
        <xdr:sp macro="" textlink="">
          <xdr:nvSpPr>
            <xdr:cNvPr id="36076" name="Check Box 236" hidden="1">
              <a:extLst>
                <a:ext uri="{63B3BB69-23CF-44E3-9099-C40C66FF867C}">
                  <a14:compatExt spid="_x0000_s36076"/>
                </a:ext>
                <a:ext uri="{FF2B5EF4-FFF2-40B4-BE49-F238E27FC236}">
                  <a16:creationId xmlns:a16="http://schemas.microsoft.com/office/drawing/2014/main" id="{00000000-0008-0000-0B00-0000E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140</xdr:row>
          <xdr:rowOff>390525</xdr:rowOff>
        </xdr:from>
        <xdr:to>
          <xdr:col>10</xdr:col>
          <xdr:colOff>28575</xdr:colOff>
          <xdr:row>141</xdr:row>
          <xdr:rowOff>209550</xdr:rowOff>
        </xdr:to>
        <xdr:sp macro="" textlink="">
          <xdr:nvSpPr>
            <xdr:cNvPr id="36098" name="Check Box 258" hidden="1">
              <a:extLst>
                <a:ext uri="{63B3BB69-23CF-44E3-9099-C40C66FF867C}">
                  <a14:compatExt spid="_x0000_s36098"/>
                </a:ext>
                <a:ext uri="{FF2B5EF4-FFF2-40B4-BE49-F238E27FC236}">
                  <a16:creationId xmlns:a16="http://schemas.microsoft.com/office/drawing/2014/main" id="{00000000-0008-0000-0B00-000002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9525</xdr:rowOff>
        </xdr:from>
        <xdr:to>
          <xdr:col>10</xdr:col>
          <xdr:colOff>28575</xdr:colOff>
          <xdr:row>143</xdr:row>
          <xdr:rowOff>0</xdr:rowOff>
        </xdr:to>
        <xdr:sp macro="" textlink="">
          <xdr:nvSpPr>
            <xdr:cNvPr id="36099" name="Check Box 259" hidden="1">
              <a:extLst>
                <a:ext uri="{63B3BB69-23CF-44E3-9099-C40C66FF867C}">
                  <a14:compatExt spid="_x0000_s36099"/>
                </a:ext>
                <a:ext uri="{FF2B5EF4-FFF2-40B4-BE49-F238E27FC236}">
                  <a16:creationId xmlns:a16="http://schemas.microsoft.com/office/drawing/2014/main" id="{00000000-0008-0000-0B00-000003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9525</xdr:rowOff>
        </xdr:from>
        <xdr:to>
          <xdr:col>10</xdr:col>
          <xdr:colOff>28575</xdr:colOff>
          <xdr:row>144</xdr:row>
          <xdr:rowOff>9525</xdr:rowOff>
        </xdr:to>
        <xdr:sp macro="" textlink="">
          <xdr:nvSpPr>
            <xdr:cNvPr id="36100" name="Check Box 260" hidden="1">
              <a:extLst>
                <a:ext uri="{63B3BB69-23CF-44E3-9099-C40C66FF867C}">
                  <a14:compatExt spid="_x0000_s36100"/>
                </a:ext>
                <a:ext uri="{FF2B5EF4-FFF2-40B4-BE49-F238E27FC236}">
                  <a16:creationId xmlns:a16="http://schemas.microsoft.com/office/drawing/2014/main" id="{00000000-0008-0000-0B00-000004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9525</xdr:rowOff>
        </xdr:from>
        <xdr:to>
          <xdr:col>10</xdr:col>
          <xdr:colOff>28575</xdr:colOff>
          <xdr:row>145</xdr:row>
          <xdr:rowOff>0</xdr:rowOff>
        </xdr:to>
        <xdr:sp macro="" textlink="">
          <xdr:nvSpPr>
            <xdr:cNvPr id="36101" name="Check Box 261" hidden="1">
              <a:extLst>
                <a:ext uri="{63B3BB69-23CF-44E3-9099-C40C66FF867C}">
                  <a14:compatExt spid="_x0000_s36101"/>
                </a:ext>
                <a:ext uri="{FF2B5EF4-FFF2-40B4-BE49-F238E27FC236}">
                  <a16:creationId xmlns:a16="http://schemas.microsoft.com/office/drawing/2014/main" id="{00000000-0008-0000-0B00-000005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9525</xdr:rowOff>
        </xdr:from>
        <xdr:to>
          <xdr:col>10</xdr:col>
          <xdr:colOff>28575</xdr:colOff>
          <xdr:row>146</xdr:row>
          <xdr:rowOff>0</xdr:rowOff>
        </xdr:to>
        <xdr:sp macro="" textlink="">
          <xdr:nvSpPr>
            <xdr:cNvPr id="36102" name="Check Box 262" hidden="1">
              <a:extLst>
                <a:ext uri="{63B3BB69-23CF-44E3-9099-C40C66FF867C}">
                  <a14:compatExt spid="_x0000_s36102"/>
                </a:ext>
                <a:ext uri="{FF2B5EF4-FFF2-40B4-BE49-F238E27FC236}">
                  <a16:creationId xmlns:a16="http://schemas.microsoft.com/office/drawing/2014/main" id="{00000000-0008-0000-0B00-000006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146</xdr:row>
          <xdr:rowOff>9525</xdr:rowOff>
        </xdr:from>
        <xdr:to>
          <xdr:col>10</xdr:col>
          <xdr:colOff>38100</xdr:colOff>
          <xdr:row>147</xdr:row>
          <xdr:rowOff>0</xdr:rowOff>
        </xdr:to>
        <xdr:sp macro="" textlink="">
          <xdr:nvSpPr>
            <xdr:cNvPr id="36103" name="Check Box 263" hidden="1">
              <a:extLst>
                <a:ext uri="{63B3BB69-23CF-44E3-9099-C40C66FF867C}">
                  <a14:compatExt spid="_x0000_s36103"/>
                </a:ext>
                <a:ext uri="{FF2B5EF4-FFF2-40B4-BE49-F238E27FC236}">
                  <a16:creationId xmlns:a16="http://schemas.microsoft.com/office/drawing/2014/main" id="{00000000-0008-0000-0B00-000007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9525</xdr:rowOff>
        </xdr:from>
        <xdr:to>
          <xdr:col>17</xdr:col>
          <xdr:colOff>9525</xdr:colOff>
          <xdr:row>144</xdr:row>
          <xdr:rowOff>0</xdr:rowOff>
        </xdr:to>
        <xdr:sp macro="" textlink="">
          <xdr:nvSpPr>
            <xdr:cNvPr id="36104" name="Check Box 264" hidden="1">
              <a:extLst>
                <a:ext uri="{63B3BB69-23CF-44E3-9099-C40C66FF867C}">
                  <a14:compatExt spid="_x0000_s36104"/>
                </a:ext>
                <a:ext uri="{FF2B5EF4-FFF2-40B4-BE49-F238E27FC236}">
                  <a16:creationId xmlns:a16="http://schemas.microsoft.com/office/drawing/2014/main" id="{00000000-0008-0000-0B00-000008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17</xdr:col>
          <xdr:colOff>9525</xdr:colOff>
          <xdr:row>144</xdr:row>
          <xdr:rowOff>209550</xdr:rowOff>
        </xdr:to>
        <xdr:sp macro="" textlink="">
          <xdr:nvSpPr>
            <xdr:cNvPr id="36105" name="Check Box 265" hidden="1">
              <a:extLst>
                <a:ext uri="{63B3BB69-23CF-44E3-9099-C40C66FF867C}">
                  <a14:compatExt spid="_x0000_s36105"/>
                </a:ext>
                <a:ext uri="{FF2B5EF4-FFF2-40B4-BE49-F238E27FC236}">
                  <a16:creationId xmlns:a16="http://schemas.microsoft.com/office/drawing/2014/main" id="{00000000-0008-0000-0B00-000009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17</xdr:col>
          <xdr:colOff>9525</xdr:colOff>
          <xdr:row>145</xdr:row>
          <xdr:rowOff>209550</xdr:rowOff>
        </xdr:to>
        <xdr:sp macro="" textlink="">
          <xdr:nvSpPr>
            <xdr:cNvPr id="36106" name="Check Box 266" hidden="1">
              <a:extLst>
                <a:ext uri="{63B3BB69-23CF-44E3-9099-C40C66FF867C}">
                  <a14:compatExt spid="_x0000_s36106"/>
                </a:ext>
                <a:ext uri="{FF2B5EF4-FFF2-40B4-BE49-F238E27FC236}">
                  <a16:creationId xmlns:a16="http://schemas.microsoft.com/office/drawing/2014/main" id="{00000000-0008-0000-0B00-00000A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143</xdr:row>
          <xdr:rowOff>9525</xdr:rowOff>
        </xdr:from>
        <xdr:to>
          <xdr:col>24</xdr:col>
          <xdr:colOff>19050</xdr:colOff>
          <xdr:row>144</xdr:row>
          <xdr:rowOff>0</xdr:rowOff>
        </xdr:to>
        <xdr:sp macro="" textlink="">
          <xdr:nvSpPr>
            <xdr:cNvPr id="36107" name="Check Box 267" hidden="1">
              <a:extLst>
                <a:ext uri="{63B3BB69-23CF-44E3-9099-C40C66FF867C}">
                  <a14:compatExt spid="_x0000_s36107"/>
                </a:ext>
                <a:ext uri="{FF2B5EF4-FFF2-40B4-BE49-F238E27FC236}">
                  <a16:creationId xmlns:a16="http://schemas.microsoft.com/office/drawing/2014/main" id="{00000000-0008-0000-0B00-00000B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144</xdr:row>
          <xdr:rowOff>0</xdr:rowOff>
        </xdr:from>
        <xdr:to>
          <xdr:col>24</xdr:col>
          <xdr:colOff>19050</xdr:colOff>
          <xdr:row>144</xdr:row>
          <xdr:rowOff>209550</xdr:rowOff>
        </xdr:to>
        <xdr:sp macro="" textlink="">
          <xdr:nvSpPr>
            <xdr:cNvPr id="36108" name="Check Box 268" hidden="1">
              <a:extLst>
                <a:ext uri="{63B3BB69-23CF-44E3-9099-C40C66FF867C}">
                  <a14:compatExt spid="_x0000_s36108"/>
                </a:ext>
                <a:ext uri="{FF2B5EF4-FFF2-40B4-BE49-F238E27FC236}">
                  <a16:creationId xmlns:a16="http://schemas.microsoft.com/office/drawing/2014/main" id="{00000000-0008-0000-0B00-00000C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145</xdr:row>
          <xdr:rowOff>0</xdr:rowOff>
        </xdr:from>
        <xdr:to>
          <xdr:col>24</xdr:col>
          <xdr:colOff>19050</xdr:colOff>
          <xdr:row>145</xdr:row>
          <xdr:rowOff>209550</xdr:rowOff>
        </xdr:to>
        <xdr:sp macro="" textlink="">
          <xdr:nvSpPr>
            <xdr:cNvPr id="36109" name="Check Box 269" hidden="1">
              <a:extLst>
                <a:ext uri="{63B3BB69-23CF-44E3-9099-C40C66FF867C}">
                  <a14:compatExt spid="_x0000_s36109"/>
                </a:ext>
                <a:ext uri="{FF2B5EF4-FFF2-40B4-BE49-F238E27FC236}">
                  <a16:creationId xmlns:a16="http://schemas.microsoft.com/office/drawing/2014/main" id="{00000000-0008-0000-0B00-00000D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146</xdr:row>
          <xdr:rowOff>9525</xdr:rowOff>
        </xdr:from>
        <xdr:to>
          <xdr:col>17</xdr:col>
          <xdr:colOff>47625</xdr:colOff>
          <xdr:row>147</xdr:row>
          <xdr:rowOff>0</xdr:rowOff>
        </xdr:to>
        <xdr:sp macro="" textlink="">
          <xdr:nvSpPr>
            <xdr:cNvPr id="36110" name="Check Box 270" hidden="1">
              <a:extLst>
                <a:ext uri="{63B3BB69-23CF-44E3-9099-C40C66FF867C}">
                  <a14:compatExt spid="_x0000_s36110"/>
                </a:ext>
                <a:ext uri="{FF2B5EF4-FFF2-40B4-BE49-F238E27FC236}">
                  <a16:creationId xmlns:a16="http://schemas.microsoft.com/office/drawing/2014/main" id="{00000000-0008-0000-0B00-00000E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146</xdr:row>
          <xdr:rowOff>9525</xdr:rowOff>
        </xdr:from>
        <xdr:to>
          <xdr:col>24</xdr:col>
          <xdr:colOff>28575</xdr:colOff>
          <xdr:row>147</xdr:row>
          <xdr:rowOff>0</xdr:rowOff>
        </xdr:to>
        <xdr:sp macro="" textlink="">
          <xdr:nvSpPr>
            <xdr:cNvPr id="36111" name="Check Box 271" hidden="1">
              <a:extLst>
                <a:ext uri="{63B3BB69-23CF-44E3-9099-C40C66FF867C}">
                  <a14:compatExt spid="_x0000_s36111"/>
                </a:ext>
                <a:ext uri="{FF2B5EF4-FFF2-40B4-BE49-F238E27FC236}">
                  <a16:creationId xmlns:a16="http://schemas.microsoft.com/office/drawing/2014/main" id="{00000000-0008-0000-0B00-00000F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146</xdr:row>
          <xdr:rowOff>9525</xdr:rowOff>
        </xdr:from>
        <xdr:to>
          <xdr:col>31</xdr:col>
          <xdr:colOff>47625</xdr:colOff>
          <xdr:row>147</xdr:row>
          <xdr:rowOff>0</xdr:rowOff>
        </xdr:to>
        <xdr:sp macro="" textlink="">
          <xdr:nvSpPr>
            <xdr:cNvPr id="36112" name="Check Box 272" hidden="1">
              <a:extLst>
                <a:ext uri="{63B3BB69-23CF-44E3-9099-C40C66FF867C}">
                  <a14:compatExt spid="_x0000_s36112"/>
                </a:ext>
                <a:ext uri="{FF2B5EF4-FFF2-40B4-BE49-F238E27FC236}">
                  <a16:creationId xmlns:a16="http://schemas.microsoft.com/office/drawing/2014/main" id="{00000000-0008-0000-0B00-000010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9525</xdr:rowOff>
        </xdr:from>
        <xdr:to>
          <xdr:col>10</xdr:col>
          <xdr:colOff>38100</xdr:colOff>
          <xdr:row>135</xdr:row>
          <xdr:rowOff>0</xdr:rowOff>
        </xdr:to>
        <xdr:sp macro="" textlink="">
          <xdr:nvSpPr>
            <xdr:cNvPr id="36116" name="Check Box 276" hidden="1">
              <a:extLst>
                <a:ext uri="{63B3BB69-23CF-44E3-9099-C40C66FF867C}">
                  <a14:compatExt spid="_x0000_s36116"/>
                </a:ext>
                <a:ext uri="{FF2B5EF4-FFF2-40B4-BE49-F238E27FC236}">
                  <a16:creationId xmlns:a16="http://schemas.microsoft.com/office/drawing/2014/main" id="{00000000-0008-0000-0B00-000014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134</xdr:row>
          <xdr:rowOff>9525</xdr:rowOff>
        </xdr:from>
        <xdr:to>
          <xdr:col>17</xdr:col>
          <xdr:colOff>47625</xdr:colOff>
          <xdr:row>135</xdr:row>
          <xdr:rowOff>0</xdr:rowOff>
        </xdr:to>
        <xdr:sp macro="" textlink="">
          <xdr:nvSpPr>
            <xdr:cNvPr id="36117" name="Check Box 277" hidden="1">
              <a:extLst>
                <a:ext uri="{63B3BB69-23CF-44E3-9099-C40C66FF867C}">
                  <a14:compatExt spid="_x0000_s36117"/>
                </a:ext>
                <a:ext uri="{FF2B5EF4-FFF2-40B4-BE49-F238E27FC236}">
                  <a16:creationId xmlns:a16="http://schemas.microsoft.com/office/drawing/2014/main" id="{00000000-0008-0000-0B00-000015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134</xdr:row>
          <xdr:rowOff>9525</xdr:rowOff>
        </xdr:from>
        <xdr:to>
          <xdr:col>24</xdr:col>
          <xdr:colOff>57150</xdr:colOff>
          <xdr:row>135</xdr:row>
          <xdr:rowOff>0</xdr:rowOff>
        </xdr:to>
        <xdr:sp macro="" textlink="">
          <xdr:nvSpPr>
            <xdr:cNvPr id="36118" name="Check Box 278" hidden="1">
              <a:extLst>
                <a:ext uri="{63B3BB69-23CF-44E3-9099-C40C66FF867C}">
                  <a14:compatExt spid="_x0000_s36118"/>
                </a:ext>
                <a:ext uri="{FF2B5EF4-FFF2-40B4-BE49-F238E27FC236}">
                  <a16:creationId xmlns:a16="http://schemas.microsoft.com/office/drawing/2014/main" id="{00000000-0008-0000-0B00-000016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134</xdr:row>
          <xdr:rowOff>9525</xdr:rowOff>
        </xdr:from>
        <xdr:to>
          <xdr:col>31</xdr:col>
          <xdr:colOff>47625</xdr:colOff>
          <xdr:row>135</xdr:row>
          <xdr:rowOff>0</xdr:rowOff>
        </xdr:to>
        <xdr:sp macro="" textlink="">
          <xdr:nvSpPr>
            <xdr:cNvPr id="36119" name="Check Box 279" hidden="1">
              <a:extLst>
                <a:ext uri="{63B3BB69-23CF-44E3-9099-C40C66FF867C}">
                  <a14:compatExt spid="_x0000_s36119"/>
                </a:ext>
                <a:ext uri="{FF2B5EF4-FFF2-40B4-BE49-F238E27FC236}">
                  <a16:creationId xmlns:a16="http://schemas.microsoft.com/office/drawing/2014/main" id="{00000000-0008-0000-0B00-000017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9525</xdr:rowOff>
        </xdr:from>
        <xdr:to>
          <xdr:col>12</xdr:col>
          <xdr:colOff>28575</xdr:colOff>
          <xdr:row>154</xdr:row>
          <xdr:rowOff>19050</xdr:rowOff>
        </xdr:to>
        <xdr:sp macro="" textlink="">
          <xdr:nvSpPr>
            <xdr:cNvPr id="36120" name="Check Box 280" hidden="1">
              <a:extLst>
                <a:ext uri="{63B3BB69-23CF-44E3-9099-C40C66FF867C}">
                  <a14:compatExt spid="_x0000_s36120"/>
                </a:ext>
                <a:ext uri="{FF2B5EF4-FFF2-40B4-BE49-F238E27FC236}">
                  <a16:creationId xmlns:a16="http://schemas.microsoft.com/office/drawing/2014/main" id="{00000000-0008-0000-0B00-000018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209550</xdr:rowOff>
        </xdr:from>
        <xdr:to>
          <xdr:col>12</xdr:col>
          <xdr:colOff>28575</xdr:colOff>
          <xdr:row>155</xdr:row>
          <xdr:rowOff>0</xdr:rowOff>
        </xdr:to>
        <xdr:sp macro="" textlink="">
          <xdr:nvSpPr>
            <xdr:cNvPr id="36122" name="Check Box 282" hidden="1">
              <a:extLst>
                <a:ext uri="{63B3BB69-23CF-44E3-9099-C40C66FF867C}">
                  <a14:compatExt spid="_x0000_s36122"/>
                </a:ext>
                <a:ext uri="{FF2B5EF4-FFF2-40B4-BE49-F238E27FC236}">
                  <a16:creationId xmlns:a16="http://schemas.microsoft.com/office/drawing/2014/main" id="{00000000-0008-0000-0B00-00001A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28575</xdr:colOff>
          <xdr:row>154</xdr:row>
          <xdr:rowOff>9525</xdr:rowOff>
        </xdr:to>
        <xdr:sp macro="" textlink="">
          <xdr:nvSpPr>
            <xdr:cNvPr id="36123" name="Check Box 283" hidden="1">
              <a:extLst>
                <a:ext uri="{63B3BB69-23CF-44E3-9099-C40C66FF867C}">
                  <a14:compatExt spid="_x0000_s36123"/>
                </a:ext>
                <a:ext uri="{FF2B5EF4-FFF2-40B4-BE49-F238E27FC236}">
                  <a16:creationId xmlns:a16="http://schemas.microsoft.com/office/drawing/2014/main" id="{00000000-0008-0000-0B00-00001B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28575</xdr:colOff>
          <xdr:row>158</xdr:row>
          <xdr:rowOff>9525</xdr:rowOff>
        </xdr:to>
        <xdr:sp macro="" textlink="">
          <xdr:nvSpPr>
            <xdr:cNvPr id="36124" name="Check Box 284" hidden="1">
              <a:extLst>
                <a:ext uri="{63B3BB69-23CF-44E3-9099-C40C66FF867C}">
                  <a14:compatExt spid="_x0000_s36124"/>
                </a:ext>
                <a:ext uri="{FF2B5EF4-FFF2-40B4-BE49-F238E27FC236}">
                  <a16:creationId xmlns:a16="http://schemas.microsoft.com/office/drawing/2014/main" id="{00000000-0008-0000-0B00-00001C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157</xdr:row>
          <xdr:rowOff>0</xdr:rowOff>
        </xdr:from>
        <xdr:to>
          <xdr:col>17</xdr:col>
          <xdr:colOff>38100</xdr:colOff>
          <xdr:row>158</xdr:row>
          <xdr:rowOff>9525</xdr:rowOff>
        </xdr:to>
        <xdr:sp macro="" textlink="">
          <xdr:nvSpPr>
            <xdr:cNvPr id="36125" name="Check Box 285" hidden="1">
              <a:extLst>
                <a:ext uri="{63B3BB69-23CF-44E3-9099-C40C66FF867C}">
                  <a14:compatExt spid="_x0000_s36125"/>
                </a:ext>
                <a:ext uri="{FF2B5EF4-FFF2-40B4-BE49-F238E27FC236}">
                  <a16:creationId xmlns:a16="http://schemas.microsoft.com/office/drawing/2014/main" id="{00000000-0008-0000-0B00-00001D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157</xdr:row>
          <xdr:rowOff>9525</xdr:rowOff>
        </xdr:from>
        <xdr:to>
          <xdr:col>12</xdr:col>
          <xdr:colOff>47625</xdr:colOff>
          <xdr:row>158</xdr:row>
          <xdr:rowOff>19050</xdr:rowOff>
        </xdr:to>
        <xdr:sp macro="" textlink="">
          <xdr:nvSpPr>
            <xdr:cNvPr id="36126" name="Check Box 286" hidden="1">
              <a:extLst>
                <a:ext uri="{63B3BB69-23CF-44E3-9099-C40C66FF867C}">
                  <a14:compatExt spid="_x0000_s36126"/>
                </a:ext>
                <a:ext uri="{FF2B5EF4-FFF2-40B4-BE49-F238E27FC236}">
                  <a16:creationId xmlns:a16="http://schemas.microsoft.com/office/drawing/2014/main" id="{00000000-0008-0000-0B00-00001E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154</xdr:row>
          <xdr:rowOff>9525</xdr:rowOff>
        </xdr:from>
        <xdr:to>
          <xdr:col>24</xdr:col>
          <xdr:colOff>38100</xdr:colOff>
          <xdr:row>155</xdr:row>
          <xdr:rowOff>19050</xdr:rowOff>
        </xdr:to>
        <xdr:sp macro="" textlink="">
          <xdr:nvSpPr>
            <xdr:cNvPr id="36127" name="Check Box 287" hidden="1">
              <a:extLst>
                <a:ext uri="{63B3BB69-23CF-44E3-9099-C40C66FF867C}">
                  <a14:compatExt spid="_x0000_s36127"/>
                </a:ext>
                <a:ext uri="{FF2B5EF4-FFF2-40B4-BE49-F238E27FC236}">
                  <a16:creationId xmlns:a16="http://schemas.microsoft.com/office/drawing/2014/main" id="{00000000-0008-0000-0B00-00001F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116</xdr:row>
          <xdr:rowOff>95250</xdr:rowOff>
        </xdr:from>
        <xdr:to>
          <xdr:col>10</xdr:col>
          <xdr:colOff>0</xdr:colOff>
          <xdr:row>116</xdr:row>
          <xdr:rowOff>304800</xdr:rowOff>
        </xdr:to>
        <xdr:sp macro="" textlink="">
          <xdr:nvSpPr>
            <xdr:cNvPr id="36133" name="チェック68" hidden="1">
              <a:extLst>
                <a:ext uri="{63B3BB69-23CF-44E3-9099-C40C66FF867C}">
                  <a14:compatExt spid="_x0000_s36133"/>
                </a:ext>
                <a:ext uri="{FF2B5EF4-FFF2-40B4-BE49-F238E27FC236}">
                  <a16:creationId xmlns:a16="http://schemas.microsoft.com/office/drawing/2014/main" id="{00000000-0008-0000-0B00-000025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116</xdr:row>
          <xdr:rowOff>95250</xdr:rowOff>
        </xdr:from>
        <xdr:to>
          <xdr:col>15</xdr:col>
          <xdr:colOff>180975</xdr:colOff>
          <xdr:row>116</xdr:row>
          <xdr:rowOff>304800</xdr:rowOff>
        </xdr:to>
        <xdr:sp macro="" textlink="">
          <xdr:nvSpPr>
            <xdr:cNvPr id="36134" name="チェック68" hidden="1">
              <a:extLst>
                <a:ext uri="{63B3BB69-23CF-44E3-9099-C40C66FF867C}">
                  <a14:compatExt spid="_x0000_s36134"/>
                </a:ext>
                <a:ext uri="{FF2B5EF4-FFF2-40B4-BE49-F238E27FC236}">
                  <a16:creationId xmlns:a16="http://schemas.microsoft.com/office/drawing/2014/main" id="{00000000-0008-0000-0B00-000026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36868" name="チェック18" hidden="1">
              <a:extLst>
                <a:ext uri="{63B3BB69-23CF-44E3-9099-C40C66FF867C}">
                  <a14:compatExt spid="_x0000_s36868"/>
                </a:ext>
                <a:ext uri="{FF2B5EF4-FFF2-40B4-BE49-F238E27FC236}">
                  <a16:creationId xmlns:a16="http://schemas.microsoft.com/office/drawing/2014/main" id="{00000000-0008-0000-0C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36869" name="チェック19" hidden="1">
              <a:extLst>
                <a:ext uri="{63B3BB69-23CF-44E3-9099-C40C66FF867C}">
                  <a14:compatExt spid="_x0000_s36869"/>
                </a:ext>
                <a:ext uri="{FF2B5EF4-FFF2-40B4-BE49-F238E27FC236}">
                  <a16:creationId xmlns:a16="http://schemas.microsoft.com/office/drawing/2014/main" id="{00000000-0008-0000-0C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36870" name="チェック20" hidden="1">
              <a:extLst>
                <a:ext uri="{63B3BB69-23CF-44E3-9099-C40C66FF867C}">
                  <a14:compatExt spid="_x0000_s36870"/>
                </a:ext>
                <a:ext uri="{FF2B5EF4-FFF2-40B4-BE49-F238E27FC236}">
                  <a16:creationId xmlns:a16="http://schemas.microsoft.com/office/drawing/2014/main" id="{00000000-0008-0000-0C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36871" name="チェック68" hidden="1">
              <a:extLst>
                <a:ext uri="{63B3BB69-23CF-44E3-9099-C40C66FF867C}">
                  <a14:compatExt spid="_x0000_s36871"/>
                </a:ext>
                <a:ext uri="{FF2B5EF4-FFF2-40B4-BE49-F238E27FC236}">
                  <a16:creationId xmlns:a16="http://schemas.microsoft.com/office/drawing/2014/main" id="{00000000-0008-0000-0C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36872" name="チェック69" hidden="1">
              <a:extLst>
                <a:ext uri="{63B3BB69-23CF-44E3-9099-C40C66FF867C}">
                  <a14:compatExt spid="_x0000_s36872"/>
                </a:ext>
                <a:ext uri="{FF2B5EF4-FFF2-40B4-BE49-F238E27FC236}">
                  <a16:creationId xmlns:a16="http://schemas.microsoft.com/office/drawing/2014/main" id="{00000000-0008-0000-0C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36873" name="チェック70" hidden="1">
              <a:extLst>
                <a:ext uri="{63B3BB69-23CF-44E3-9099-C40C66FF867C}">
                  <a14:compatExt spid="_x0000_s36873"/>
                </a:ext>
                <a:ext uri="{FF2B5EF4-FFF2-40B4-BE49-F238E27FC236}">
                  <a16:creationId xmlns:a16="http://schemas.microsoft.com/office/drawing/2014/main" id="{00000000-0008-0000-0C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36874" name="チェック71" hidden="1">
              <a:extLst>
                <a:ext uri="{63B3BB69-23CF-44E3-9099-C40C66FF867C}">
                  <a14:compatExt spid="_x0000_s36874"/>
                </a:ext>
                <a:ext uri="{FF2B5EF4-FFF2-40B4-BE49-F238E27FC236}">
                  <a16:creationId xmlns:a16="http://schemas.microsoft.com/office/drawing/2014/main" id="{00000000-0008-0000-0C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36875" name="チェック72" hidden="1">
              <a:extLst>
                <a:ext uri="{63B3BB69-23CF-44E3-9099-C40C66FF867C}">
                  <a14:compatExt spid="_x0000_s36875"/>
                </a:ext>
                <a:ext uri="{FF2B5EF4-FFF2-40B4-BE49-F238E27FC236}">
                  <a16:creationId xmlns:a16="http://schemas.microsoft.com/office/drawing/2014/main" id="{00000000-0008-0000-0C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19050</xdr:colOff>
          <xdr:row>28</xdr:row>
          <xdr:rowOff>0</xdr:rowOff>
        </xdr:to>
        <xdr:sp macro="" textlink="">
          <xdr:nvSpPr>
            <xdr:cNvPr id="36878" name="チェック34" hidden="1">
              <a:extLst>
                <a:ext uri="{63B3BB69-23CF-44E3-9099-C40C66FF867C}">
                  <a14:compatExt spid="_x0000_s36878"/>
                </a:ext>
                <a:ext uri="{FF2B5EF4-FFF2-40B4-BE49-F238E27FC236}">
                  <a16:creationId xmlns:a16="http://schemas.microsoft.com/office/drawing/2014/main" id="{00000000-0008-0000-0C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19050</xdr:colOff>
          <xdr:row>28</xdr:row>
          <xdr:rowOff>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C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19050</xdr:colOff>
          <xdr:row>28</xdr:row>
          <xdr:rowOff>0</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C00-00001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C00-00001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36885" name="Check Box 21" hidden="1">
              <a:extLst>
                <a:ext uri="{63B3BB69-23CF-44E3-9099-C40C66FF867C}">
                  <a14:compatExt spid="_x0000_s36885"/>
                </a:ext>
                <a:ext uri="{FF2B5EF4-FFF2-40B4-BE49-F238E27FC236}">
                  <a16:creationId xmlns:a16="http://schemas.microsoft.com/office/drawing/2014/main" id="{00000000-0008-0000-0C00-00001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C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36887" name="チェック83" hidden="1">
              <a:extLst>
                <a:ext uri="{63B3BB69-23CF-44E3-9099-C40C66FF867C}">
                  <a14:compatExt spid="_x0000_s36887"/>
                </a:ext>
                <a:ext uri="{FF2B5EF4-FFF2-40B4-BE49-F238E27FC236}">
                  <a16:creationId xmlns:a16="http://schemas.microsoft.com/office/drawing/2014/main" id="{00000000-0008-0000-0C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36888" name="チェック84" hidden="1">
              <a:extLst>
                <a:ext uri="{63B3BB69-23CF-44E3-9099-C40C66FF867C}">
                  <a14:compatExt spid="_x0000_s36888"/>
                </a:ext>
                <a:ext uri="{FF2B5EF4-FFF2-40B4-BE49-F238E27FC236}">
                  <a16:creationId xmlns:a16="http://schemas.microsoft.com/office/drawing/2014/main" id="{00000000-0008-0000-0C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36889" name="チェック85" hidden="1">
              <a:extLst>
                <a:ext uri="{63B3BB69-23CF-44E3-9099-C40C66FF867C}">
                  <a14:compatExt spid="_x0000_s36889"/>
                </a:ext>
                <a:ext uri="{FF2B5EF4-FFF2-40B4-BE49-F238E27FC236}">
                  <a16:creationId xmlns:a16="http://schemas.microsoft.com/office/drawing/2014/main" id="{00000000-0008-0000-0C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36890" name="チェック73" hidden="1">
              <a:extLst>
                <a:ext uri="{63B3BB69-23CF-44E3-9099-C40C66FF867C}">
                  <a14:compatExt spid="_x0000_s36890"/>
                </a:ext>
                <a:ext uri="{FF2B5EF4-FFF2-40B4-BE49-F238E27FC236}">
                  <a16:creationId xmlns:a16="http://schemas.microsoft.com/office/drawing/2014/main" id="{00000000-0008-0000-0C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36891" name="チェック74" hidden="1">
              <a:extLst>
                <a:ext uri="{63B3BB69-23CF-44E3-9099-C40C66FF867C}">
                  <a14:compatExt spid="_x0000_s36891"/>
                </a:ext>
                <a:ext uri="{FF2B5EF4-FFF2-40B4-BE49-F238E27FC236}">
                  <a16:creationId xmlns:a16="http://schemas.microsoft.com/office/drawing/2014/main" id="{00000000-0008-0000-0C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36892" name="チェック75" hidden="1">
              <a:extLst>
                <a:ext uri="{63B3BB69-23CF-44E3-9099-C40C66FF867C}">
                  <a14:compatExt spid="_x0000_s36892"/>
                </a:ext>
                <a:ext uri="{FF2B5EF4-FFF2-40B4-BE49-F238E27FC236}">
                  <a16:creationId xmlns:a16="http://schemas.microsoft.com/office/drawing/2014/main" id="{00000000-0008-0000-0C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36893" name="チェック76" hidden="1">
              <a:extLst>
                <a:ext uri="{63B3BB69-23CF-44E3-9099-C40C66FF867C}">
                  <a14:compatExt spid="_x0000_s36893"/>
                </a:ext>
                <a:ext uri="{FF2B5EF4-FFF2-40B4-BE49-F238E27FC236}">
                  <a16:creationId xmlns:a16="http://schemas.microsoft.com/office/drawing/2014/main" id="{00000000-0008-0000-0C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36894" name="チェック77" hidden="1">
              <a:extLst>
                <a:ext uri="{63B3BB69-23CF-44E3-9099-C40C66FF867C}">
                  <a14:compatExt spid="_x0000_s36894"/>
                </a:ext>
                <a:ext uri="{FF2B5EF4-FFF2-40B4-BE49-F238E27FC236}">
                  <a16:creationId xmlns:a16="http://schemas.microsoft.com/office/drawing/2014/main" id="{00000000-0008-0000-0C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36895" name="チェック78" hidden="1">
              <a:extLst>
                <a:ext uri="{63B3BB69-23CF-44E3-9099-C40C66FF867C}">
                  <a14:compatExt spid="_x0000_s36895"/>
                </a:ext>
                <a:ext uri="{FF2B5EF4-FFF2-40B4-BE49-F238E27FC236}">
                  <a16:creationId xmlns:a16="http://schemas.microsoft.com/office/drawing/2014/main" id="{00000000-0008-0000-0C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36896" name="チェック79" hidden="1">
              <a:extLst>
                <a:ext uri="{63B3BB69-23CF-44E3-9099-C40C66FF867C}">
                  <a14:compatExt spid="_x0000_s36896"/>
                </a:ext>
                <a:ext uri="{FF2B5EF4-FFF2-40B4-BE49-F238E27FC236}">
                  <a16:creationId xmlns:a16="http://schemas.microsoft.com/office/drawing/2014/main" id="{00000000-0008-0000-0C00-00002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36897" name="チェック80" hidden="1">
              <a:extLst>
                <a:ext uri="{63B3BB69-23CF-44E3-9099-C40C66FF867C}">
                  <a14:compatExt spid="_x0000_s36897"/>
                </a:ext>
                <a:ext uri="{FF2B5EF4-FFF2-40B4-BE49-F238E27FC236}">
                  <a16:creationId xmlns:a16="http://schemas.microsoft.com/office/drawing/2014/main" id="{00000000-0008-0000-0C00-00002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36898" name="チェック81" hidden="1">
              <a:extLst>
                <a:ext uri="{63B3BB69-23CF-44E3-9099-C40C66FF867C}">
                  <a14:compatExt spid="_x0000_s36898"/>
                </a:ext>
                <a:ext uri="{FF2B5EF4-FFF2-40B4-BE49-F238E27FC236}">
                  <a16:creationId xmlns:a16="http://schemas.microsoft.com/office/drawing/2014/main" id="{00000000-0008-0000-0C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C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C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C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C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C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C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C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C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C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C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C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C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C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C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36913" name="Check Box 49" hidden="1">
              <a:extLst>
                <a:ext uri="{63B3BB69-23CF-44E3-9099-C40C66FF867C}">
                  <a14:compatExt spid="_x0000_s36913"/>
                </a:ext>
                <a:ext uri="{FF2B5EF4-FFF2-40B4-BE49-F238E27FC236}">
                  <a16:creationId xmlns:a16="http://schemas.microsoft.com/office/drawing/2014/main" id="{00000000-0008-0000-0C00-00003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36914" name="Check Box 50" hidden="1">
              <a:extLst>
                <a:ext uri="{63B3BB69-23CF-44E3-9099-C40C66FF867C}">
                  <a14:compatExt spid="_x0000_s36914"/>
                </a:ext>
                <a:ext uri="{FF2B5EF4-FFF2-40B4-BE49-F238E27FC236}">
                  <a16:creationId xmlns:a16="http://schemas.microsoft.com/office/drawing/2014/main" id="{00000000-0008-0000-0C00-00003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36915" name="Check Box 51" hidden="1">
              <a:extLst>
                <a:ext uri="{63B3BB69-23CF-44E3-9099-C40C66FF867C}">
                  <a14:compatExt spid="_x0000_s36915"/>
                </a:ext>
                <a:ext uri="{FF2B5EF4-FFF2-40B4-BE49-F238E27FC236}">
                  <a16:creationId xmlns:a16="http://schemas.microsoft.com/office/drawing/2014/main" id="{00000000-0008-0000-0C00-00003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C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C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36918" name="Check Box 54" hidden="1">
              <a:extLst>
                <a:ext uri="{63B3BB69-23CF-44E3-9099-C40C66FF867C}">
                  <a14:compatExt spid="_x0000_s36918"/>
                </a:ext>
                <a:ext uri="{FF2B5EF4-FFF2-40B4-BE49-F238E27FC236}">
                  <a16:creationId xmlns:a16="http://schemas.microsoft.com/office/drawing/2014/main" id="{00000000-0008-0000-0C00-00003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36919" name="Check Box 55" hidden="1">
              <a:extLst>
                <a:ext uri="{63B3BB69-23CF-44E3-9099-C40C66FF867C}">
                  <a14:compatExt spid="_x0000_s36919"/>
                </a:ext>
                <a:ext uri="{FF2B5EF4-FFF2-40B4-BE49-F238E27FC236}">
                  <a16:creationId xmlns:a16="http://schemas.microsoft.com/office/drawing/2014/main" id="{00000000-0008-0000-0C00-00003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36920" name="Check Box 56" hidden="1">
              <a:extLst>
                <a:ext uri="{63B3BB69-23CF-44E3-9099-C40C66FF867C}">
                  <a14:compatExt spid="_x0000_s36920"/>
                </a:ext>
                <a:ext uri="{FF2B5EF4-FFF2-40B4-BE49-F238E27FC236}">
                  <a16:creationId xmlns:a16="http://schemas.microsoft.com/office/drawing/2014/main" id="{00000000-0008-0000-0C00-00003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C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C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C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36924" name="Check Box 60" hidden="1">
              <a:extLst>
                <a:ext uri="{63B3BB69-23CF-44E3-9099-C40C66FF867C}">
                  <a14:compatExt spid="_x0000_s36924"/>
                </a:ext>
                <a:ext uri="{FF2B5EF4-FFF2-40B4-BE49-F238E27FC236}">
                  <a16:creationId xmlns:a16="http://schemas.microsoft.com/office/drawing/2014/main" id="{00000000-0008-0000-0C00-00003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36925" name="Check Box 61" hidden="1">
              <a:extLst>
                <a:ext uri="{63B3BB69-23CF-44E3-9099-C40C66FF867C}">
                  <a14:compatExt spid="_x0000_s36925"/>
                </a:ext>
                <a:ext uri="{FF2B5EF4-FFF2-40B4-BE49-F238E27FC236}">
                  <a16:creationId xmlns:a16="http://schemas.microsoft.com/office/drawing/2014/main" id="{00000000-0008-0000-0C00-00003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36926" name="Check Box 62" hidden="1">
              <a:extLst>
                <a:ext uri="{63B3BB69-23CF-44E3-9099-C40C66FF867C}">
                  <a14:compatExt spid="_x0000_s36926"/>
                </a:ext>
                <a:ext uri="{FF2B5EF4-FFF2-40B4-BE49-F238E27FC236}">
                  <a16:creationId xmlns:a16="http://schemas.microsoft.com/office/drawing/2014/main" id="{00000000-0008-0000-0C00-00003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36927" name="Check Box 63" hidden="1">
              <a:extLst>
                <a:ext uri="{63B3BB69-23CF-44E3-9099-C40C66FF867C}">
                  <a14:compatExt spid="_x0000_s36927"/>
                </a:ext>
                <a:ext uri="{FF2B5EF4-FFF2-40B4-BE49-F238E27FC236}">
                  <a16:creationId xmlns:a16="http://schemas.microsoft.com/office/drawing/2014/main" id="{00000000-0008-0000-0C00-00003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36928" name="Check Box 64" hidden="1">
              <a:extLst>
                <a:ext uri="{63B3BB69-23CF-44E3-9099-C40C66FF867C}">
                  <a14:compatExt spid="_x0000_s36928"/>
                </a:ext>
                <a:ext uri="{FF2B5EF4-FFF2-40B4-BE49-F238E27FC236}">
                  <a16:creationId xmlns:a16="http://schemas.microsoft.com/office/drawing/2014/main" id="{00000000-0008-0000-0C00-00004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36929" name="Check Box 65" hidden="1">
              <a:extLst>
                <a:ext uri="{63B3BB69-23CF-44E3-9099-C40C66FF867C}">
                  <a14:compatExt spid="_x0000_s36929"/>
                </a:ext>
                <a:ext uri="{FF2B5EF4-FFF2-40B4-BE49-F238E27FC236}">
                  <a16:creationId xmlns:a16="http://schemas.microsoft.com/office/drawing/2014/main" id="{00000000-0008-0000-0C00-00004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36930" name="Check Box 66" hidden="1">
              <a:extLst>
                <a:ext uri="{63B3BB69-23CF-44E3-9099-C40C66FF867C}">
                  <a14:compatExt spid="_x0000_s36930"/>
                </a:ext>
                <a:ext uri="{FF2B5EF4-FFF2-40B4-BE49-F238E27FC236}">
                  <a16:creationId xmlns:a16="http://schemas.microsoft.com/office/drawing/2014/main" id="{00000000-0008-0000-0C00-00004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36931" name="Check Box 67" hidden="1">
              <a:extLst>
                <a:ext uri="{63B3BB69-23CF-44E3-9099-C40C66FF867C}">
                  <a14:compatExt spid="_x0000_s36931"/>
                </a:ext>
                <a:ext uri="{FF2B5EF4-FFF2-40B4-BE49-F238E27FC236}">
                  <a16:creationId xmlns:a16="http://schemas.microsoft.com/office/drawing/2014/main" id="{00000000-0008-0000-0C00-00004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36932" name="Check Box 68" hidden="1">
              <a:extLst>
                <a:ext uri="{63B3BB69-23CF-44E3-9099-C40C66FF867C}">
                  <a14:compatExt spid="_x0000_s36932"/>
                </a:ext>
                <a:ext uri="{FF2B5EF4-FFF2-40B4-BE49-F238E27FC236}">
                  <a16:creationId xmlns:a16="http://schemas.microsoft.com/office/drawing/2014/main" id="{00000000-0008-0000-0C00-00004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36933" name="Check Box 69" hidden="1">
              <a:extLst>
                <a:ext uri="{63B3BB69-23CF-44E3-9099-C40C66FF867C}">
                  <a14:compatExt spid="_x0000_s36933"/>
                </a:ext>
                <a:ext uri="{FF2B5EF4-FFF2-40B4-BE49-F238E27FC236}">
                  <a16:creationId xmlns:a16="http://schemas.microsoft.com/office/drawing/2014/main" id="{00000000-0008-0000-0C00-00004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36934" name="Check Box 70" hidden="1">
              <a:extLst>
                <a:ext uri="{63B3BB69-23CF-44E3-9099-C40C66FF867C}">
                  <a14:compatExt spid="_x0000_s36934"/>
                </a:ext>
                <a:ext uri="{FF2B5EF4-FFF2-40B4-BE49-F238E27FC236}">
                  <a16:creationId xmlns:a16="http://schemas.microsoft.com/office/drawing/2014/main" id="{00000000-0008-0000-0C00-00004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36935" name="Check Box 71" hidden="1">
              <a:extLst>
                <a:ext uri="{63B3BB69-23CF-44E3-9099-C40C66FF867C}">
                  <a14:compatExt spid="_x0000_s36935"/>
                </a:ext>
                <a:ext uri="{FF2B5EF4-FFF2-40B4-BE49-F238E27FC236}">
                  <a16:creationId xmlns:a16="http://schemas.microsoft.com/office/drawing/2014/main" id="{00000000-0008-0000-0C00-00004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41</xdr:row>
          <xdr:rowOff>0</xdr:rowOff>
        </xdr:from>
        <xdr:to>
          <xdr:col>10</xdr:col>
          <xdr:colOff>0</xdr:colOff>
          <xdr:row>42</xdr:row>
          <xdr:rowOff>0</xdr:rowOff>
        </xdr:to>
        <xdr:sp macro="" textlink="">
          <xdr:nvSpPr>
            <xdr:cNvPr id="36936" name="Check Box 72" hidden="1">
              <a:extLst>
                <a:ext uri="{63B3BB69-23CF-44E3-9099-C40C66FF867C}">
                  <a14:compatExt spid="_x0000_s36936"/>
                </a:ext>
                <a:ext uri="{FF2B5EF4-FFF2-40B4-BE49-F238E27FC236}">
                  <a16:creationId xmlns:a16="http://schemas.microsoft.com/office/drawing/2014/main" id="{00000000-0008-0000-0C00-00004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41</xdr:row>
          <xdr:rowOff>0</xdr:rowOff>
        </xdr:from>
        <xdr:to>
          <xdr:col>15</xdr:col>
          <xdr:colOff>180975</xdr:colOff>
          <xdr:row>42</xdr:row>
          <xdr:rowOff>0</xdr:rowOff>
        </xdr:to>
        <xdr:sp macro="" textlink="">
          <xdr:nvSpPr>
            <xdr:cNvPr id="36937" name="Check Box 73" hidden="1">
              <a:extLst>
                <a:ext uri="{63B3BB69-23CF-44E3-9099-C40C66FF867C}">
                  <a14:compatExt spid="_x0000_s36937"/>
                </a:ext>
                <a:ext uri="{FF2B5EF4-FFF2-40B4-BE49-F238E27FC236}">
                  <a16:creationId xmlns:a16="http://schemas.microsoft.com/office/drawing/2014/main" id="{00000000-0008-0000-0C00-00004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53</xdr:row>
          <xdr:rowOff>0</xdr:rowOff>
        </xdr:from>
        <xdr:to>
          <xdr:col>10</xdr:col>
          <xdr:colOff>0</xdr:colOff>
          <xdr:row>54</xdr:row>
          <xdr:rowOff>0</xdr:rowOff>
        </xdr:to>
        <xdr:sp macro="" textlink="">
          <xdr:nvSpPr>
            <xdr:cNvPr id="36938" name="Check Box 74" hidden="1">
              <a:extLst>
                <a:ext uri="{63B3BB69-23CF-44E3-9099-C40C66FF867C}">
                  <a14:compatExt spid="_x0000_s36938"/>
                </a:ext>
                <a:ext uri="{FF2B5EF4-FFF2-40B4-BE49-F238E27FC236}">
                  <a16:creationId xmlns:a16="http://schemas.microsoft.com/office/drawing/2014/main" id="{00000000-0008-0000-0C00-00004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53</xdr:row>
          <xdr:rowOff>0</xdr:rowOff>
        </xdr:from>
        <xdr:to>
          <xdr:col>15</xdr:col>
          <xdr:colOff>180975</xdr:colOff>
          <xdr:row>54</xdr:row>
          <xdr:rowOff>0</xdr:rowOff>
        </xdr:to>
        <xdr:sp macro="" textlink="">
          <xdr:nvSpPr>
            <xdr:cNvPr id="36939" name="Check Box 75" hidden="1">
              <a:extLst>
                <a:ext uri="{63B3BB69-23CF-44E3-9099-C40C66FF867C}">
                  <a14:compatExt spid="_x0000_s36939"/>
                </a:ext>
                <a:ext uri="{FF2B5EF4-FFF2-40B4-BE49-F238E27FC236}">
                  <a16:creationId xmlns:a16="http://schemas.microsoft.com/office/drawing/2014/main" id="{00000000-0008-0000-0C00-00004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36940" name="Check Box 76" hidden="1">
              <a:extLst>
                <a:ext uri="{63B3BB69-23CF-44E3-9099-C40C66FF867C}">
                  <a14:compatExt spid="_x0000_s36940"/>
                </a:ext>
                <a:ext uri="{FF2B5EF4-FFF2-40B4-BE49-F238E27FC236}">
                  <a16:creationId xmlns:a16="http://schemas.microsoft.com/office/drawing/2014/main" id="{00000000-0008-0000-0C00-00004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65</xdr:row>
          <xdr:rowOff>0</xdr:rowOff>
        </xdr:from>
        <xdr:to>
          <xdr:col>15</xdr:col>
          <xdr:colOff>180975</xdr:colOff>
          <xdr:row>66</xdr:row>
          <xdr:rowOff>0</xdr:rowOff>
        </xdr:to>
        <xdr:sp macro="" textlink="">
          <xdr:nvSpPr>
            <xdr:cNvPr id="36941" name="Check Box 77" hidden="1">
              <a:extLst>
                <a:ext uri="{63B3BB69-23CF-44E3-9099-C40C66FF867C}">
                  <a14:compatExt spid="_x0000_s36941"/>
                </a:ext>
                <a:ext uri="{FF2B5EF4-FFF2-40B4-BE49-F238E27FC236}">
                  <a16:creationId xmlns:a16="http://schemas.microsoft.com/office/drawing/2014/main" id="{00000000-0008-0000-0C00-00004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36942" name="チェック1" hidden="1">
              <a:extLst>
                <a:ext uri="{63B3BB69-23CF-44E3-9099-C40C66FF867C}">
                  <a14:compatExt spid="_x0000_s36942"/>
                </a:ext>
                <a:ext uri="{FF2B5EF4-FFF2-40B4-BE49-F238E27FC236}">
                  <a16:creationId xmlns:a16="http://schemas.microsoft.com/office/drawing/2014/main" id="{00000000-0008-0000-0C00-00004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36943" name="チェック4" hidden="1">
              <a:extLst>
                <a:ext uri="{63B3BB69-23CF-44E3-9099-C40C66FF867C}">
                  <a14:compatExt spid="_x0000_s36943"/>
                </a:ext>
                <a:ext uri="{FF2B5EF4-FFF2-40B4-BE49-F238E27FC236}">
                  <a16:creationId xmlns:a16="http://schemas.microsoft.com/office/drawing/2014/main" id="{00000000-0008-0000-0C00-00004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36945" name="チェック18" hidden="1">
              <a:extLst>
                <a:ext uri="{63B3BB69-23CF-44E3-9099-C40C66FF867C}">
                  <a14:compatExt spid="_x0000_s36945"/>
                </a:ext>
                <a:ext uri="{FF2B5EF4-FFF2-40B4-BE49-F238E27FC236}">
                  <a16:creationId xmlns:a16="http://schemas.microsoft.com/office/drawing/2014/main" id="{00000000-0008-0000-0C00-00005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36946" name="チェック19" hidden="1">
              <a:extLst>
                <a:ext uri="{63B3BB69-23CF-44E3-9099-C40C66FF867C}">
                  <a14:compatExt spid="_x0000_s36946"/>
                </a:ext>
                <a:ext uri="{FF2B5EF4-FFF2-40B4-BE49-F238E27FC236}">
                  <a16:creationId xmlns:a16="http://schemas.microsoft.com/office/drawing/2014/main" id="{00000000-0008-0000-0C00-00005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36947" name="チェック20" hidden="1">
              <a:extLst>
                <a:ext uri="{63B3BB69-23CF-44E3-9099-C40C66FF867C}">
                  <a14:compatExt spid="_x0000_s36947"/>
                </a:ext>
                <a:ext uri="{FF2B5EF4-FFF2-40B4-BE49-F238E27FC236}">
                  <a16:creationId xmlns:a16="http://schemas.microsoft.com/office/drawing/2014/main" id="{00000000-0008-0000-0C00-00005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36948" name="チェック68" hidden="1">
              <a:extLst>
                <a:ext uri="{63B3BB69-23CF-44E3-9099-C40C66FF867C}">
                  <a14:compatExt spid="_x0000_s36948"/>
                </a:ext>
                <a:ext uri="{FF2B5EF4-FFF2-40B4-BE49-F238E27FC236}">
                  <a16:creationId xmlns:a16="http://schemas.microsoft.com/office/drawing/2014/main" id="{00000000-0008-0000-0C00-00005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36949" name="チェック69" hidden="1">
              <a:extLst>
                <a:ext uri="{63B3BB69-23CF-44E3-9099-C40C66FF867C}">
                  <a14:compatExt spid="_x0000_s36949"/>
                </a:ext>
                <a:ext uri="{FF2B5EF4-FFF2-40B4-BE49-F238E27FC236}">
                  <a16:creationId xmlns:a16="http://schemas.microsoft.com/office/drawing/2014/main" id="{00000000-0008-0000-0C00-00005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36950" name="チェック70" hidden="1">
              <a:extLst>
                <a:ext uri="{63B3BB69-23CF-44E3-9099-C40C66FF867C}">
                  <a14:compatExt spid="_x0000_s36950"/>
                </a:ext>
                <a:ext uri="{FF2B5EF4-FFF2-40B4-BE49-F238E27FC236}">
                  <a16:creationId xmlns:a16="http://schemas.microsoft.com/office/drawing/2014/main" id="{00000000-0008-0000-0C00-00005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36951" name="チェック71" hidden="1">
              <a:extLst>
                <a:ext uri="{63B3BB69-23CF-44E3-9099-C40C66FF867C}">
                  <a14:compatExt spid="_x0000_s36951"/>
                </a:ext>
                <a:ext uri="{FF2B5EF4-FFF2-40B4-BE49-F238E27FC236}">
                  <a16:creationId xmlns:a16="http://schemas.microsoft.com/office/drawing/2014/main" id="{00000000-0008-0000-0C00-00005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36952" name="チェック72" hidden="1">
              <a:extLst>
                <a:ext uri="{63B3BB69-23CF-44E3-9099-C40C66FF867C}">
                  <a14:compatExt spid="_x0000_s36952"/>
                </a:ext>
                <a:ext uri="{FF2B5EF4-FFF2-40B4-BE49-F238E27FC236}">
                  <a16:creationId xmlns:a16="http://schemas.microsoft.com/office/drawing/2014/main" id="{00000000-0008-0000-0C00-00005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19050</xdr:colOff>
          <xdr:row>28</xdr:row>
          <xdr:rowOff>0</xdr:rowOff>
        </xdr:to>
        <xdr:sp macro="" textlink="">
          <xdr:nvSpPr>
            <xdr:cNvPr id="36955" name="チェック34" hidden="1">
              <a:extLst>
                <a:ext uri="{63B3BB69-23CF-44E3-9099-C40C66FF867C}">
                  <a14:compatExt spid="_x0000_s36955"/>
                </a:ext>
                <a:ext uri="{FF2B5EF4-FFF2-40B4-BE49-F238E27FC236}">
                  <a16:creationId xmlns:a16="http://schemas.microsoft.com/office/drawing/2014/main" id="{00000000-0008-0000-0C00-00005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19050</xdr:colOff>
          <xdr:row>28</xdr:row>
          <xdr:rowOff>0</xdr:rowOff>
        </xdr:to>
        <xdr:sp macro="" textlink="">
          <xdr:nvSpPr>
            <xdr:cNvPr id="36956" name="Check Box 92" hidden="1">
              <a:extLst>
                <a:ext uri="{63B3BB69-23CF-44E3-9099-C40C66FF867C}">
                  <a14:compatExt spid="_x0000_s36956"/>
                </a:ext>
                <a:ext uri="{FF2B5EF4-FFF2-40B4-BE49-F238E27FC236}">
                  <a16:creationId xmlns:a16="http://schemas.microsoft.com/office/drawing/2014/main" id="{00000000-0008-0000-0C00-00005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19050</xdr:colOff>
          <xdr:row>28</xdr:row>
          <xdr:rowOff>0</xdr:rowOff>
        </xdr:to>
        <xdr:sp macro="" textlink="">
          <xdr:nvSpPr>
            <xdr:cNvPr id="36957" name="Check Box 93" hidden="1">
              <a:extLst>
                <a:ext uri="{63B3BB69-23CF-44E3-9099-C40C66FF867C}">
                  <a14:compatExt spid="_x0000_s36957"/>
                </a:ext>
                <a:ext uri="{FF2B5EF4-FFF2-40B4-BE49-F238E27FC236}">
                  <a16:creationId xmlns:a16="http://schemas.microsoft.com/office/drawing/2014/main" id="{00000000-0008-0000-0C00-00005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36961" name="Check Box 97" hidden="1">
              <a:extLst>
                <a:ext uri="{63B3BB69-23CF-44E3-9099-C40C66FF867C}">
                  <a14:compatExt spid="_x0000_s36961"/>
                </a:ext>
                <a:ext uri="{FF2B5EF4-FFF2-40B4-BE49-F238E27FC236}">
                  <a16:creationId xmlns:a16="http://schemas.microsoft.com/office/drawing/2014/main" id="{00000000-0008-0000-0C00-00006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36962" name="Check Box 98" hidden="1">
              <a:extLst>
                <a:ext uri="{63B3BB69-23CF-44E3-9099-C40C66FF867C}">
                  <a14:compatExt spid="_x0000_s36962"/>
                </a:ext>
                <a:ext uri="{FF2B5EF4-FFF2-40B4-BE49-F238E27FC236}">
                  <a16:creationId xmlns:a16="http://schemas.microsoft.com/office/drawing/2014/main" id="{00000000-0008-0000-0C00-00006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36963" name="Check Box 99" hidden="1">
              <a:extLst>
                <a:ext uri="{63B3BB69-23CF-44E3-9099-C40C66FF867C}">
                  <a14:compatExt spid="_x0000_s36963"/>
                </a:ext>
                <a:ext uri="{FF2B5EF4-FFF2-40B4-BE49-F238E27FC236}">
                  <a16:creationId xmlns:a16="http://schemas.microsoft.com/office/drawing/2014/main" id="{00000000-0008-0000-0C00-00006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36964" name="チェック83" hidden="1">
              <a:extLst>
                <a:ext uri="{63B3BB69-23CF-44E3-9099-C40C66FF867C}">
                  <a14:compatExt spid="_x0000_s36964"/>
                </a:ext>
                <a:ext uri="{FF2B5EF4-FFF2-40B4-BE49-F238E27FC236}">
                  <a16:creationId xmlns:a16="http://schemas.microsoft.com/office/drawing/2014/main" id="{00000000-0008-0000-0C00-00006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36965" name="チェック84" hidden="1">
              <a:extLst>
                <a:ext uri="{63B3BB69-23CF-44E3-9099-C40C66FF867C}">
                  <a14:compatExt spid="_x0000_s36965"/>
                </a:ext>
                <a:ext uri="{FF2B5EF4-FFF2-40B4-BE49-F238E27FC236}">
                  <a16:creationId xmlns:a16="http://schemas.microsoft.com/office/drawing/2014/main" id="{00000000-0008-0000-0C00-00006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36966" name="チェック85" hidden="1">
              <a:extLst>
                <a:ext uri="{63B3BB69-23CF-44E3-9099-C40C66FF867C}">
                  <a14:compatExt spid="_x0000_s36966"/>
                </a:ext>
                <a:ext uri="{FF2B5EF4-FFF2-40B4-BE49-F238E27FC236}">
                  <a16:creationId xmlns:a16="http://schemas.microsoft.com/office/drawing/2014/main" id="{00000000-0008-0000-0C00-00006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36967" name="チェック73" hidden="1">
              <a:extLst>
                <a:ext uri="{63B3BB69-23CF-44E3-9099-C40C66FF867C}">
                  <a14:compatExt spid="_x0000_s36967"/>
                </a:ext>
                <a:ext uri="{FF2B5EF4-FFF2-40B4-BE49-F238E27FC236}">
                  <a16:creationId xmlns:a16="http://schemas.microsoft.com/office/drawing/2014/main" id="{00000000-0008-0000-0C00-00006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36968" name="チェック74" hidden="1">
              <a:extLst>
                <a:ext uri="{63B3BB69-23CF-44E3-9099-C40C66FF867C}">
                  <a14:compatExt spid="_x0000_s36968"/>
                </a:ext>
                <a:ext uri="{FF2B5EF4-FFF2-40B4-BE49-F238E27FC236}">
                  <a16:creationId xmlns:a16="http://schemas.microsoft.com/office/drawing/2014/main" id="{00000000-0008-0000-0C00-00006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36969" name="チェック75" hidden="1">
              <a:extLst>
                <a:ext uri="{63B3BB69-23CF-44E3-9099-C40C66FF867C}">
                  <a14:compatExt spid="_x0000_s36969"/>
                </a:ext>
                <a:ext uri="{FF2B5EF4-FFF2-40B4-BE49-F238E27FC236}">
                  <a16:creationId xmlns:a16="http://schemas.microsoft.com/office/drawing/2014/main" id="{00000000-0008-0000-0C00-00006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36970" name="チェック76" hidden="1">
              <a:extLst>
                <a:ext uri="{63B3BB69-23CF-44E3-9099-C40C66FF867C}">
                  <a14:compatExt spid="_x0000_s36970"/>
                </a:ext>
                <a:ext uri="{FF2B5EF4-FFF2-40B4-BE49-F238E27FC236}">
                  <a16:creationId xmlns:a16="http://schemas.microsoft.com/office/drawing/2014/main" id="{00000000-0008-0000-0C00-00006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36971" name="チェック77" hidden="1">
              <a:extLst>
                <a:ext uri="{63B3BB69-23CF-44E3-9099-C40C66FF867C}">
                  <a14:compatExt spid="_x0000_s36971"/>
                </a:ext>
                <a:ext uri="{FF2B5EF4-FFF2-40B4-BE49-F238E27FC236}">
                  <a16:creationId xmlns:a16="http://schemas.microsoft.com/office/drawing/2014/main" id="{00000000-0008-0000-0C00-00006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36972" name="チェック78" hidden="1">
              <a:extLst>
                <a:ext uri="{63B3BB69-23CF-44E3-9099-C40C66FF867C}">
                  <a14:compatExt spid="_x0000_s36972"/>
                </a:ext>
                <a:ext uri="{FF2B5EF4-FFF2-40B4-BE49-F238E27FC236}">
                  <a16:creationId xmlns:a16="http://schemas.microsoft.com/office/drawing/2014/main" id="{00000000-0008-0000-0C00-00006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36973" name="チェック79" hidden="1">
              <a:extLst>
                <a:ext uri="{63B3BB69-23CF-44E3-9099-C40C66FF867C}">
                  <a14:compatExt spid="_x0000_s36973"/>
                </a:ext>
                <a:ext uri="{FF2B5EF4-FFF2-40B4-BE49-F238E27FC236}">
                  <a16:creationId xmlns:a16="http://schemas.microsoft.com/office/drawing/2014/main" id="{00000000-0008-0000-0C00-00006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36974" name="チェック80" hidden="1">
              <a:extLst>
                <a:ext uri="{63B3BB69-23CF-44E3-9099-C40C66FF867C}">
                  <a14:compatExt spid="_x0000_s36974"/>
                </a:ext>
                <a:ext uri="{FF2B5EF4-FFF2-40B4-BE49-F238E27FC236}">
                  <a16:creationId xmlns:a16="http://schemas.microsoft.com/office/drawing/2014/main" id="{00000000-0008-0000-0C00-00006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36975" name="チェック81" hidden="1">
              <a:extLst>
                <a:ext uri="{63B3BB69-23CF-44E3-9099-C40C66FF867C}">
                  <a14:compatExt spid="_x0000_s36975"/>
                </a:ext>
                <a:ext uri="{FF2B5EF4-FFF2-40B4-BE49-F238E27FC236}">
                  <a16:creationId xmlns:a16="http://schemas.microsoft.com/office/drawing/2014/main" id="{00000000-0008-0000-0C00-00006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36976" name="Check Box 112" hidden="1">
              <a:extLst>
                <a:ext uri="{63B3BB69-23CF-44E3-9099-C40C66FF867C}">
                  <a14:compatExt spid="_x0000_s36976"/>
                </a:ext>
                <a:ext uri="{FF2B5EF4-FFF2-40B4-BE49-F238E27FC236}">
                  <a16:creationId xmlns:a16="http://schemas.microsoft.com/office/drawing/2014/main" id="{00000000-0008-0000-0C00-00007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36977" name="Check Box 113" hidden="1">
              <a:extLst>
                <a:ext uri="{63B3BB69-23CF-44E3-9099-C40C66FF867C}">
                  <a14:compatExt spid="_x0000_s36977"/>
                </a:ext>
                <a:ext uri="{FF2B5EF4-FFF2-40B4-BE49-F238E27FC236}">
                  <a16:creationId xmlns:a16="http://schemas.microsoft.com/office/drawing/2014/main" id="{00000000-0008-0000-0C00-00007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36978" name="Check Box 114" hidden="1">
              <a:extLst>
                <a:ext uri="{63B3BB69-23CF-44E3-9099-C40C66FF867C}">
                  <a14:compatExt spid="_x0000_s36978"/>
                </a:ext>
                <a:ext uri="{FF2B5EF4-FFF2-40B4-BE49-F238E27FC236}">
                  <a16:creationId xmlns:a16="http://schemas.microsoft.com/office/drawing/2014/main" id="{00000000-0008-0000-0C00-00007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36979" name="Check Box 115" hidden="1">
              <a:extLst>
                <a:ext uri="{63B3BB69-23CF-44E3-9099-C40C66FF867C}">
                  <a14:compatExt spid="_x0000_s36979"/>
                </a:ext>
                <a:ext uri="{FF2B5EF4-FFF2-40B4-BE49-F238E27FC236}">
                  <a16:creationId xmlns:a16="http://schemas.microsoft.com/office/drawing/2014/main" id="{00000000-0008-0000-0C00-00007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36980" name="Check Box 116" hidden="1">
              <a:extLst>
                <a:ext uri="{63B3BB69-23CF-44E3-9099-C40C66FF867C}">
                  <a14:compatExt spid="_x0000_s36980"/>
                </a:ext>
                <a:ext uri="{FF2B5EF4-FFF2-40B4-BE49-F238E27FC236}">
                  <a16:creationId xmlns:a16="http://schemas.microsoft.com/office/drawing/2014/main" id="{00000000-0008-0000-0C00-00007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36981" name="Check Box 117" hidden="1">
              <a:extLst>
                <a:ext uri="{63B3BB69-23CF-44E3-9099-C40C66FF867C}">
                  <a14:compatExt spid="_x0000_s36981"/>
                </a:ext>
                <a:ext uri="{FF2B5EF4-FFF2-40B4-BE49-F238E27FC236}">
                  <a16:creationId xmlns:a16="http://schemas.microsoft.com/office/drawing/2014/main" id="{00000000-0008-0000-0C00-00007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36982" name="Check Box 118" hidden="1">
              <a:extLst>
                <a:ext uri="{63B3BB69-23CF-44E3-9099-C40C66FF867C}">
                  <a14:compatExt spid="_x0000_s36982"/>
                </a:ext>
                <a:ext uri="{FF2B5EF4-FFF2-40B4-BE49-F238E27FC236}">
                  <a16:creationId xmlns:a16="http://schemas.microsoft.com/office/drawing/2014/main" id="{00000000-0008-0000-0C00-00007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36983" name="Check Box 119" hidden="1">
              <a:extLst>
                <a:ext uri="{63B3BB69-23CF-44E3-9099-C40C66FF867C}">
                  <a14:compatExt spid="_x0000_s36983"/>
                </a:ext>
                <a:ext uri="{FF2B5EF4-FFF2-40B4-BE49-F238E27FC236}">
                  <a16:creationId xmlns:a16="http://schemas.microsoft.com/office/drawing/2014/main" id="{00000000-0008-0000-0C00-00007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36984" name="Check Box 120" hidden="1">
              <a:extLst>
                <a:ext uri="{63B3BB69-23CF-44E3-9099-C40C66FF867C}">
                  <a14:compatExt spid="_x0000_s36984"/>
                </a:ext>
                <a:ext uri="{FF2B5EF4-FFF2-40B4-BE49-F238E27FC236}">
                  <a16:creationId xmlns:a16="http://schemas.microsoft.com/office/drawing/2014/main" id="{00000000-0008-0000-0C00-00007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36985" name="Check Box 121" hidden="1">
              <a:extLst>
                <a:ext uri="{63B3BB69-23CF-44E3-9099-C40C66FF867C}">
                  <a14:compatExt spid="_x0000_s36985"/>
                </a:ext>
                <a:ext uri="{FF2B5EF4-FFF2-40B4-BE49-F238E27FC236}">
                  <a16:creationId xmlns:a16="http://schemas.microsoft.com/office/drawing/2014/main" id="{00000000-0008-0000-0C00-00007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36986" name="Check Box 122" hidden="1">
              <a:extLst>
                <a:ext uri="{63B3BB69-23CF-44E3-9099-C40C66FF867C}">
                  <a14:compatExt spid="_x0000_s36986"/>
                </a:ext>
                <a:ext uri="{FF2B5EF4-FFF2-40B4-BE49-F238E27FC236}">
                  <a16:creationId xmlns:a16="http://schemas.microsoft.com/office/drawing/2014/main" id="{00000000-0008-0000-0C00-00007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36987" name="Check Box 123" hidden="1">
              <a:extLst>
                <a:ext uri="{63B3BB69-23CF-44E3-9099-C40C66FF867C}">
                  <a14:compatExt spid="_x0000_s36987"/>
                </a:ext>
                <a:ext uri="{FF2B5EF4-FFF2-40B4-BE49-F238E27FC236}">
                  <a16:creationId xmlns:a16="http://schemas.microsoft.com/office/drawing/2014/main" id="{00000000-0008-0000-0C00-00007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36988" name="Check Box 124" hidden="1">
              <a:extLst>
                <a:ext uri="{63B3BB69-23CF-44E3-9099-C40C66FF867C}">
                  <a14:compatExt spid="_x0000_s36988"/>
                </a:ext>
                <a:ext uri="{FF2B5EF4-FFF2-40B4-BE49-F238E27FC236}">
                  <a16:creationId xmlns:a16="http://schemas.microsoft.com/office/drawing/2014/main" id="{00000000-0008-0000-0C00-00007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36989" name="Check Box 125" hidden="1">
              <a:extLst>
                <a:ext uri="{63B3BB69-23CF-44E3-9099-C40C66FF867C}">
                  <a14:compatExt spid="_x0000_s36989"/>
                </a:ext>
                <a:ext uri="{FF2B5EF4-FFF2-40B4-BE49-F238E27FC236}">
                  <a16:creationId xmlns:a16="http://schemas.microsoft.com/office/drawing/2014/main" id="{00000000-0008-0000-0C00-00007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36990" name="Check Box 126" hidden="1">
              <a:extLst>
                <a:ext uri="{63B3BB69-23CF-44E3-9099-C40C66FF867C}">
                  <a14:compatExt spid="_x0000_s36990"/>
                </a:ext>
                <a:ext uri="{FF2B5EF4-FFF2-40B4-BE49-F238E27FC236}">
                  <a16:creationId xmlns:a16="http://schemas.microsoft.com/office/drawing/2014/main" id="{00000000-0008-0000-0C00-00007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36991" name="Check Box 127" hidden="1">
              <a:extLst>
                <a:ext uri="{63B3BB69-23CF-44E3-9099-C40C66FF867C}">
                  <a14:compatExt spid="_x0000_s36991"/>
                </a:ext>
                <a:ext uri="{FF2B5EF4-FFF2-40B4-BE49-F238E27FC236}">
                  <a16:creationId xmlns:a16="http://schemas.microsoft.com/office/drawing/2014/main" id="{00000000-0008-0000-0C00-00007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36992" name="Check Box 128" hidden="1">
              <a:extLst>
                <a:ext uri="{63B3BB69-23CF-44E3-9099-C40C66FF867C}">
                  <a14:compatExt spid="_x0000_s36992"/>
                </a:ext>
                <a:ext uri="{FF2B5EF4-FFF2-40B4-BE49-F238E27FC236}">
                  <a16:creationId xmlns:a16="http://schemas.microsoft.com/office/drawing/2014/main" id="{00000000-0008-0000-0C00-00008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36993" name="Check Box 129" hidden="1">
              <a:extLst>
                <a:ext uri="{63B3BB69-23CF-44E3-9099-C40C66FF867C}">
                  <a14:compatExt spid="_x0000_s36993"/>
                </a:ext>
                <a:ext uri="{FF2B5EF4-FFF2-40B4-BE49-F238E27FC236}">
                  <a16:creationId xmlns:a16="http://schemas.microsoft.com/office/drawing/2014/main" id="{00000000-0008-0000-0C00-00008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36994" name="Check Box 130" hidden="1">
              <a:extLst>
                <a:ext uri="{63B3BB69-23CF-44E3-9099-C40C66FF867C}">
                  <a14:compatExt spid="_x0000_s36994"/>
                </a:ext>
                <a:ext uri="{FF2B5EF4-FFF2-40B4-BE49-F238E27FC236}">
                  <a16:creationId xmlns:a16="http://schemas.microsoft.com/office/drawing/2014/main" id="{00000000-0008-0000-0C00-00008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36995" name="Check Box 131" hidden="1">
              <a:extLst>
                <a:ext uri="{63B3BB69-23CF-44E3-9099-C40C66FF867C}">
                  <a14:compatExt spid="_x0000_s36995"/>
                </a:ext>
                <a:ext uri="{FF2B5EF4-FFF2-40B4-BE49-F238E27FC236}">
                  <a16:creationId xmlns:a16="http://schemas.microsoft.com/office/drawing/2014/main" id="{00000000-0008-0000-0C00-00008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36996" name="Check Box 132" hidden="1">
              <a:extLst>
                <a:ext uri="{63B3BB69-23CF-44E3-9099-C40C66FF867C}">
                  <a14:compatExt spid="_x0000_s36996"/>
                </a:ext>
                <a:ext uri="{FF2B5EF4-FFF2-40B4-BE49-F238E27FC236}">
                  <a16:creationId xmlns:a16="http://schemas.microsoft.com/office/drawing/2014/main" id="{00000000-0008-0000-0C00-00008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36997" name="Check Box 133" hidden="1">
              <a:extLst>
                <a:ext uri="{63B3BB69-23CF-44E3-9099-C40C66FF867C}">
                  <a14:compatExt spid="_x0000_s36997"/>
                </a:ext>
                <a:ext uri="{FF2B5EF4-FFF2-40B4-BE49-F238E27FC236}">
                  <a16:creationId xmlns:a16="http://schemas.microsoft.com/office/drawing/2014/main" id="{00000000-0008-0000-0C00-00008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C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C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C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C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C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C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C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C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37006" name="Check Box 142" hidden="1">
              <a:extLst>
                <a:ext uri="{63B3BB69-23CF-44E3-9099-C40C66FF867C}">
                  <a14:compatExt spid="_x0000_s37006"/>
                </a:ext>
                <a:ext uri="{FF2B5EF4-FFF2-40B4-BE49-F238E27FC236}">
                  <a16:creationId xmlns:a16="http://schemas.microsoft.com/office/drawing/2014/main" id="{00000000-0008-0000-0C00-00008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37007" name="Check Box 143" hidden="1">
              <a:extLst>
                <a:ext uri="{63B3BB69-23CF-44E3-9099-C40C66FF867C}">
                  <a14:compatExt spid="_x0000_s37007"/>
                </a:ext>
                <a:ext uri="{FF2B5EF4-FFF2-40B4-BE49-F238E27FC236}">
                  <a16:creationId xmlns:a16="http://schemas.microsoft.com/office/drawing/2014/main" id="{00000000-0008-0000-0C00-00008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C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C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C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C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C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41</xdr:row>
          <xdr:rowOff>0</xdr:rowOff>
        </xdr:from>
        <xdr:to>
          <xdr:col>62</xdr:col>
          <xdr:colOff>0</xdr:colOff>
          <xdr:row>42</xdr:row>
          <xdr:rowOff>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C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41</xdr:row>
          <xdr:rowOff>0</xdr:rowOff>
        </xdr:from>
        <xdr:to>
          <xdr:col>68</xdr:col>
          <xdr:colOff>0</xdr:colOff>
          <xdr:row>42</xdr:row>
          <xdr:rowOff>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C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53</xdr:row>
          <xdr:rowOff>0</xdr:rowOff>
        </xdr:from>
        <xdr:to>
          <xdr:col>62</xdr:col>
          <xdr:colOff>0</xdr:colOff>
          <xdr:row>54</xdr:row>
          <xdr:rowOff>0</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C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53</xdr:row>
          <xdr:rowOff>0</xdr:rowOff>
        </xdr:from>
        <xdr:to>
          <xdr:col>68</xdr:col>
          <xdr:colOff>0</xdr:colOff>
          <xdr:row>54</xdr:row>
          <xdr:rowOff>0</xdr:rowOff>
        </xdr:to>
        <xdr:sp macro="" textlink="">
          <xdr:nvSpPr>
            <xdr:cNvPr id="37016" name="Check Box 152" hidden="1">
              <a:extLst>
                <a:ext uri="{63B3BB69-23CF-44E3-9099-C40C66FF867C}">
                  <a14:compatExt spid="_x0000_s37016"/>
                </a:ext>
                <a:ext uri="{FF2B5EF4-FFF2-40B4-BE49-F238E27FC236}">
                  <a16:creationId xmlns:a16="http://schemas.microsoft.com/office/drawing/2014/main" id="{00000000-0008-0000-0C00-00009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65</xdr:row>
          <xdr:rowOff>0</xdr:rowOff>
        </xdr:from>
        <xdr:to>
          <xdr:col>62</xdr:col>
          <xdr:colOff>0</xdr:colOff>
          <xdr:row>66</xdr:row>
          <xdr:rowOff>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C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65</xdr:row>
          <xdr:rowOff>0</xdr:rowOff>
        </xdr:from>
        <xdr:to>
          <xdr:col>68</xdr:col>
          <xdr:colOff>0</xdr:colOff>
          <xdr:row>66</xdr:row>
          <xdr:rowOff>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C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3</xdr:row>
          <xdr:rowOff>9525</xdr:rowOff>
        </xdr:from>
        <xdr:to>
          <xdr:col>10</xdr:col>
          <xdr:colOff>9525</xdr:colOff>
          <xdr:row>4</xdr:row>
          <xdr:rowOff>9525</xdr:rowOff>
        </xdr:to>
        <xdr:sp macro="" textlink="">
          <xdr:nvSpPr>
            <xdr:cNvPr id="37190" name="チェック18" hidden="1">
              <a:extLst>
                <a:ext uri="{63B3BB69-23CF-44E3-9099-C40C66FF867C}">
                  <a14:compatExt spid="_x0000_s37190"/>
                </a:ext>
                <a:ext uri="{FF2B5EF4-FFF2-40B4-BE49-F238E27FC236}">
                  <a16:creationId xmlns:a16="http://schemas.microsoft.com/office/drawing/2014/main" id="{00000000-0008-0000-0C00-000046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0</xdr:col>
      <xdr:colOff>0</xdr:colOff>
      <xdr:row>5</xdr:row>
      <xdr:rowOff>114300</xdr:rowOff>
    </xdr:from>
    <xdr:to>
      <xdr:col>16</xdr:col>
      <xdr:colOff>695325</xdr:colOff>
      <xdr:row>5</xdr:row>
      <xdr:rowOff>114300</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0" y="1495425"/>
          <a:ext cx="7143750" cy="0"/>
        </a:xfrm>
        <a:prstGeom prst="line">
          <a:avLst/>
        </a:prstGeom>
        <a:ln w="12700" cmpd="sng">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38100</xdr:colOff>
      <xdr:row>24</xdr:row>
      <xdr:rowOff>180975</xdr:rowOff>
    </xdr:from>
    <xdr:to>
      <xdr:col>16</xdr:col>
      <xdr:colOff>685800</xdr:colOff>
      <xdr:row>24</xdr:row>
      <xdr:rowOff>180975</xdr:rowOff>
    </xdr:to>
    <xdr:cxnSp macro="">
      <xdr:nvCxnSpPr>
        <xdr:cNvPr id="3" name="直線コネクタ 2">
          <a:extLst>
            <a:ext uri="{FF2B5EF4-FFF2-40B4-BE49-F238E27FC236}">
              <a16:creationId xmlns:a16="http://schemas.microsoft.com/office/drawing/2014/main" id="{00000000-0008-0000-0E00-000003000000}"/>
            </a:ext>
          </a:extLst>
        </xdr:cNvPr>
        <xdr:cNvCxnSpPr/>
      </xdr:nvCxnSpPr>
      <xdr:spPr>
        <a:xfrm>
          <a:off x="38100" y="8286750"/>
          <a:ext cx="7096125" cy="0"/>
        </a:xfrm>
        <a:prstGeom prst="line">
          <a:avLst/>
        </a:prstGeom>
        <a:ln w="12700" cmpd="sng">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285751</xdr:colOff>
      <xdr:row>5</xdr:row>
      <xdr:rowOff>180975</xdr:rowOff>
    </xdr:from>
    <xdr:to>
      <xdr:col>20</xdr:col>
      <xdr:colOff>152400</xdr:colOff>
      <xdr:row>8</xdr:row>
      <xdr:rowOff>295276</xdr:rowOff>
    </xdr:to>
    <xdr:grpSp>
      <xdr:nvGrpSpPr>
        <xdr:cNvPr id="9" name="グループ化 8">
          <a:extLst>
            <a:ext uri="{FF2B5EF4-FFF2-40B4-BE49-F238E27FC236}">
              <a16:creationId xmlns:a16="http://schemas.microsoft.com/office/drawing/2014/main" id="{00000000-0008-0000-0E00-000009000000}"/>
            </a:ext>
          </a:extLst>
        </xdr:cNvPr>
        <xdr:cNvGrpSpPr/>
      </xdr:nvGrpSpPr>
      <xdr:grpSpPr>
        <a:xfrm>
          <a:off x="7681633" y="1570504"/>
          <a:ext cx="2354355" cy="1122831"/>
          <a:chOff x="7705726" y="2143125"/>
          <a:chExt cx="2352674" cy="1123951"/>
        </a:xfrm>
      </xdr:grpSpPr>
      <xdr:sp macro="" textlink="">
        <xdr:nvSpPr>
          <xdr:cNvPr id="7" name="テキスト ボックス 6">
            <a:extLst>
              <a:ext uri="{FF2B5EF4-FFF2-40B4-BE49-F238E27FC236}">
                <a16:creationId xmlns:a16="http://schemas.microsoft.com/office/drawing/2014/main" id="{00000000-0008-0000-0E00-000007000000}"/>
              </a:ext>
            </a:extLst>
          </xdr:cNvPr>
          <xdr:cNvSpPr txBox="1"/>
        </xdr:nvSpPr>
        <xdr:spPr>
          <a:xfrm>
            <a:off x="7705726" y="2143125"/>
            <a:ext cx="2352674" cy="1123951"/>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確認申請書</a:t>
            </a:r>
            <a:r>
              <a:rPr kumimoji="1" lang="en-US" altLang="ja-JP" sz="1200" baseline="0"/>
              <a:t>  </a:t>
            </a:r>
            <a:r>
              <a:rPr kumimoji="1" lang="ja-JP" altLang="en-US" sz="1200"/>
              <a:t>の入力で、</a:t>
            </a:r>
            <a:endParaRPr kumimoji="1" lang="en-US" altLang="ja-JP" sz="1200"/>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部分</a:t>
            </a:r>
            <a:r>
              <a:rPr kumimoji="1" lang="ja-JP" altLang="en-US" sz="1200"/>
              <a:t>は、自動入力します。</a:t>
            </a:r>
            <a:endParaRPr kumimoji="1" lang="en-US" altLang="ja-JP" sz="1200"/>
          </a:p>
          <a:p>
            <a:r>
              <a:rPr kumimoji="1" lang="ja-JP" altLang="en-US" sz="1200"/>
              <a:t>担当者等を変えたい場合は、</a:t>
            </a:r>
            <a:endParaRPr kumimoji="1" lang="en-US" altLang="ja-JP" sz="1200"/>
          </a:p>
          <a:p>
            <a:r>
              <a:rPr kumimoji="1" lang="ja-JP" altLang="en-US" sz="1200"/>
              <a:t>直接入力して下さい。</a:t>
            </a:r>
            <a:endParaRPr kumimoji="1" lang="en-US" altLang="ja-JP" sz="1200"/>
          </a:p>
        </xdr:txBody>
      </xdr:sp>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7814832" y="2513142"/>
            <a:ext cx="347948" cy="142429"/>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180975</xdr:colOff>
      <xdr:row>8</xdr:row>
      <xdr:rowOff>0</xdr:rowOff>
    </xdr:from>
    <xdr:to>
      <xdr:col>18</xdr:col>
      <xdr:colOff>542925</xdr:colOff>
      <xdr:row>11</xdr:row>
      <xdr:rowOff>209550</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6819900" y="1733550"/>
          <a:ext cx="2419350" cy="942975"/>
          <a:chOff x="7553324" y="1238250"/>
          <a:chExt cx="2562226" cy="942975"/>
        </a:xfrm>
      </xdr:grpSpPr>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7553324" y="1238250"/>
            <a:ext cx="2562226" cy="942975"/>
          </a:xfrm>
          <a:prstGeom prst="rect">
            <a:avLst/>
          </a:prstGeom>
          <a:solidFill>
            <a:schemeClr val="accent6">
              <a:lumMod val="40000"/>
              <a:lumOff val="6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確認申請書 の入力で、</a:t>
            </a:r>
            <a:endParaRPr kumimoji="1" lang="en-US" altLang="ja-JP" sz="1200"/>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部分</a:t>
            </a:r>
            <a:r>
              <a:rPr kumimoji="1" lang="ja-JP" altLang="en-US" sz="1200"/>
              <a:t>は、自動入力します。</a:t>
            </a:r>
            <a:endParaRPr kumimoji="1" lang="en-US" altLang="ja-JP" sz="1200"/>
          </a:p>
          <a:p>
            <a:r>
              <a:rPr kumimoji="1" lang="ja-JP" altLang="en-US" sz="1200"/>
              <a:t>他の部分は、直接入力して下さい。</a:t>
            </a:r>
            <a:endParaRPr kumimoji="1" lang="en-US" altLang="ja-JP" sz="1200"/>
          </a:p>
        </xdr:txBody>
      </xdr:sp>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7700531" y="1627317"/>
            <a:ext cx="347948" cy="142429"/>
          </a:xfrm>
          <a:prstGeom prst="rect">
            <a:avLst/>
          </a:prstGeom>
          <a:solidFill>
            <a:schemeClr val="accent3">
              <a:lumMod val="20000"/>
              <a:lumOff val="8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7.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omments" Target="../comments7.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6.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s>
</file>

<file path=xl/worksheets/_rels/sheet13.xml.rels><?xml version="1.0" encoding="UTF-8" standalone="yes"?>
<Relationships xmlns="http://schemas.openxmlformats.org/package/2006/relationships"><Relationship Id="rId117" Type="http://schemas.openxmlformats.org/officeDocument/2006/relationships/ctrlProp" Target="../ctrlProps/ctrlProp204.xml"/><Relationship Id="rId21" Type="http://schemas.openxmlformats.org/officeDocument/2006/relationships/ctrlProp" Target="../ctrlProps/ctrlProp108.xml"/><Relationship Id="rId42" Type="http://schemas.openxmlformats.org/officeDocument/2006/relationships/ctrlProp" Target="../ctrlProps/ctrlProp129.xml"/><Relationship Id="rId63" Type="http://schemas.openxmlformats.org/officeDocument/2006/relationships/ctrlProp" Target="../ctrlProps/ctrlProp150.xml"/><Relationship Id="rId84" Type="http://schemas.openxmlformats.org/officeDocument/2006/relationships/ctrlProp" Target="../ctrlProps/ctrlProp171.xml"/><Relationship Id="rId138" Type="http://schemas.openxmlformats.org/officeDocument/2006/relationships/ctrlProp" Target="../ctrlProps/ctrlProp225.xml"/><Relationship Id="rId107" Type="http://schemas.openxmlformats.org/officeDocument/2006/relationships/ctrlProp" Target="../ctrlProps/ctrlProp194.xml"/><Relationship Id="rId11" Type="http://schemas.openxmlformats.org/officeDocument/2006/relationships/ctrlProp" Target="../ctrlProps/ctrlProp98.xml"/><Relationship Id="rId32" Type="http://schemas.openxmlformats.org/officeDocument/2006/relationships/ctrlProp" Target="../ctrlProps/ctrlProp119.xml"/><Relationship Id="rId53" Type="http://schemas.openxmlformats.org/officeDocument/2006/relationships/ctrlProp" Target="../ctrlProps/ctrlProp140.xml"/><Relationship Id="rId74" Type="http://schemas.openxmlformats.org/officeDocument/2006/relationships/ctrlProp" Target="../ctrlProps/ctrlProp161.xml"/><Relationship Id="rId128" Type="http://schemas.openxmlformats.org/officeDocument/2006/relationships/ctrlProp" Target="../ctrlProps/ctrlProp215.xml"/><Relationship Id="rId5" Type="http://schemas.openxmlformats.org/officeDocument/2006/relationships/ctrlProp" Target="../ctrlProps/ctrlProp92.xml"/><Relationship Id="rId90" Type="http://schemas.openxmlformats.org/officeDocument/2006/relationships/ctrlProp" Target="../ctrlProps/ctrlProp177.xml"/><Relationship Id="rId95" Type="http://schemas.openxmlformats.org/officeDocument/2006/relationships/ctrlProp" Target="../ctrlProps/ctrlProp182.xml"/><Relationship Id="rId22" Type="http://schemas.openxmlformats.org/officeDocument/2006/relationships/ctrlProp" Target="../ctrlProps/ctrlProp109.xml"/><Relationship Id="rId27" Type="http://schemas.openxmlformats.org/officeDocument/2006/relationships/ctrlProp" Target="../ctrlProps/ctrlProp114.xml"/><Relationship Id="rId43" Type="http://schemas.openxmlformats.org/officeDocument/2006/relationships/ctrlProp" Target="../ctrlProps/ctrlProp130.xml"/><Relationship Id="rId48" Type="http://schemas.openxmlformats.org/officeDocument/2006/relationships/ctrlProp" Target="../ctrlProps/ctrlProp135.xml"/><Relationship Id="rId64" Type="http://schemas.openxmlformats.org/officeDocument/2006/relationships/ctrlProp" Target="../ctrlProps/ctrlProp151.xml"/><Relationship Id="rId69" Type="http://schemas.openxmlformats.org/officeDocument/2006/relationships/ctrlProp" Target="../ctrlProps/ctrlProp156.xml"/><Relationship Id="rId113" Type="http://schemas.openxmlformats.org/officeDocument/2006/relationships/ctrlProp" Target="../ctrlProps/ctrlProp200.xml"/><Relationship Id="rId118" Type="http://schemas.openxmlformats.org/officeDocument/2006/relationships/ctrlProp" Target="../ctrlProps/ctrlProp205.xml"/><Relationship Id="rId134" Type="http://schemas.openxmlformats.org/officeDocument/2006/relationships/ctrlProp" Target="../ctrlProps/ctrlProp221.xml"/><Relationship Id="rId139" Type="http://schemas.openxmlformats.org/officeDocument/2006/relationships/ctrlProp" Target="../ctrlProps/ctrlProp226.xml"/><Relationship Id="rId80" Type="http://schemas.openxmlformats.org/officeDocument/2006/relationships/ctrlProp" Target="../ctrlProps/ctrlProp167.xml"/><Relationship Id="rId85" Type="http://schemas.openxmlformats.org/officeDocument/2006/relationships/ctrlProp" Target="../ctrlProps/ctrlProp172.xml"/><Relationship Id="rId12" Type="http://schemas.openxmlformats.org/officeDocument/2006/relationships/ctrlProp" Target="../ctrlProps/ctrlProp99.xml"/><Relationship Id="rId17" Type="http://schemas.openxmlformats.org/officeDocument/2006/relationships/ctrlProp" Target="../ctrlProps/ctrlProp104.xml"/><Relationship Id="rId33" Type="http://schemas.openxmlformats.org/officeDocument/2006/relationships/ctrlProp" Target="../ctrlProps/ctrlProp120.xml"/><Relationship Id="rId38" Type="http://schemas.openxmlformats.org/officeDocument/2006/relationships/ctrlProp" Target="../ctrlProps/ctrlProp125.xml"/><Relationship Id="rId59" Type="http://schemas.openxmlformats.org/officeDocument/2006/relationships/ctrlProp" Target="../ctrlProps/ctrlProp146.xml"/><Relationship Id="rId103" Type="http://schemas.openxmlformats.org/officeDocument/2006/relationships/ctrlProp" Target="../ctrlProps/ctrlProp190.xml"/><Relationship Id="rId108" Type="http://schemas.openxmlformats.org/officeDocument/2006/relationships/ctrlProp" Target="../ctrlProps/ctrlProp195.xml"/><Relationship Id="rId124" Type="http://schemas.openxmlformats.org/officeDocument/2006/relationships/ctrlProp" Target="../ctrlProps/ctrlProp211.xml"/><Relationship Id="rId129" Type="http://schemas.openxmlformats.org/officeDocument/2006/relationships/ctrlProp" Target="../ctrlProps/ctrlProp216.xml"/><Relationship Id="rId54" Type="http://schemas.openxmlformats.org/officeDocument/2006/relationships/ctrlProp" Target="../ctrlProps/ctrlProp141.xml"/><Relationship Id="rId70" Type="http://schemas.openxmlformats.org/officeDocument/2006/relationships/ctrlProp" Target="../ctrlProps/ctrlProp157.xml"/><Relationship Id="rId75" Type="http://schemas.openxmlformats.org/officeDocument/2006/relationships/ctrlProp" Target="../ctrlProps/ctrlProp162.xml"/><Relationship Id="rId91" Type="http://schemas.openxmlformats.org/officeDocument/2006/relationships/ctrlProp" Target="../ctrlProps/ctrlProp178.xml"/><Relationship Id="rId96" Type="http://schemas.openxmlformats.org/officeDocument/2006/relationships/ctrlProp" Target="../ctrlProps/ctrlProp183.xml"/><Relationship Id="rId140" Type="http://schemas.openxmlformats.org/officeDocument/2006/relationships/ctrlProp" Target="../ctrlProps/ctrlProp227.xml"/><Relationship Id="rId145" Type="http://schemas.openxmlformats.org/officeDocument/2006/relationships/comments" Target="../comments8.xml"/><Relationship Id="rId1" Type="http://schemas.openxmlformats.org/officeDocument/2006/relationships/printerSettings" Target="../printerSettings/printerSettings13.bin"/><Relationship Id="rId6" Type="http://schemas.openxmlformats.org/officeDocument/2006/relationships/ctrlProp" Target="../ctrlProps/ctrlProp93.xml"/><Relationship Id="rId23" Type="http://schemas.openxmlformats.org/officeDocument/2006/relationships/ctrlProp" Target="../ctrlProps/ctrlProp110.xml"/><Relationship Id="rId28" Type="http://schemas.openxmlformats.org/officeDocument/2006/relationships/ctrlProp" Target="../ctrlProps/ctrlProp115.xml"/><Relationship Id="rId49" Type="http://schemas.openxmlformats.org/officeDocument/2006/relationships/ctrlProp" Target="../ctrlProps/ctrlProp136.xml"/><Relationship Id="rId114" Type="http://schemas.openxmlformats.org/officeDocument/2006/relationships/ctrlProp" Target="../ctrlProps/ctrlProp201.xml"/><Relationship Id="rId119" Type="http://schemas.openxmlformats.org/officeDocument/2006/relationships/ctrlProp" Target="../ctrlProps/ctrlProp206.xml"/><Relationship Id="rId44" Type="http://schemas.openxmlformats.org/officeDocument/2006/relationships/ctrlProp" Target="../ctrlProps/ctrlProp131.xml"/><Relationship Id="rId60" Type="http://schemas.openxmlformats.org/officeDocument/2006/relationships/ctrlProp" Target="../ctrlProps/ctrlProp147.xml"/><Relationship Id="rId65" Type="http://schemas.openxmlformats.org/officeDocument/2006/relationships/ctrlProp" Target="../ctrlProps/ctrlProp152.xml"/><Relationship Id="rId81" Type="http://schemas.openxmlformats.org/officeDocument/2006/relationships/ctrlProp" Target="../ctrlProps/ctrlProp168.xml"/><Relationship Id="rId86" Type="http://schemas.openxmlformats.org/officeDocument/2006/relationships/ctrlProp" Target="../ctrlProps/ctrlProp173.xml"/><Relationship Id="rId130" Type="http://schemas.openxmlformats.org/officeDocument/2006/relationships/ctrlProp" Target="../ctrlProps/ctrlProp217.xml"/><Relationship Id="rId135" Type="http://schemas.openxmlformats.org/officeDocument/2006/relationships/ctrlProp" Target="../ctrlProps/ctrlProp222.xml"/><Relationship Id="rId13" Type="http://schemas.openxmlformats.org/officeDocument/2006/relationships/ctrlProp" Target="../ctrlProps/ctrlProp100.xml"/><Relationship Id="rId18" Type="http://schemas.openxmlformats.org/officeDocument/2006/relationships/ctrlProp" Target="../ctrlProps/ctrlProp105.xml"/><Relationship Id="rId39" Type="http://schemas.openxmlformats.org/officeDocument/2006/relationships/ctrlProp" Target="../ctrlProps/ctrlProp126.xml"/><Relationship Id="rId109" Type="http://schemas.openxmlformats.org/officeDocument/2006/relationships/ctrlProp" Target="../ctrlProps/ctrlProp196.xml"/><Relationship Id="rId34" Type="http://schemas.openxmlformats.org/officeDocument/2006/relationships/ctrlProp" Target="../ctrlProps/ctrlProp121.xml"/><Relationship Id="rId50" Type="http://schemas.openxmlformats.org/officeDocument/2006/relationships/ctrlProp" Target="../ctrlProps/ctrlProp137.xml"/><Relationship Id="rId55" Type="http://schemas.openxmlformats.org/officeDocument/2006/relationships/ctrlProp" Target="../ctrlProps/ctrlProp142.xml"/><Relationship Id="rId76" Type="http://schemas.openxmlformats.org/officeDocument/2006/relationships/ctrlProp" Target="../ctrlProps/ctrlProp163.xml"/><Relationship Id="rId97" Type="http://schemas.openxmlformats.org/officeDocument/2006/relationships/ctrlProp" Target="../ctrlProps/ctrlProp184.xml"/><Relationship Id="rId104" Type="http://schemas.openxmlformats.org/officeDocument/2006/relationships/ctrlProp" Target="../ctrlProps/ctrlProp191.xml"/><Relationship Id="rId120" Type="http://schemas.openxmlformats.org/officeDocument/2006/relationships/ctrlProp" Target="../ctrlProps/ctrlProp207.xml"/><Relationship Id="rId125" Type="http://schemas.openxmlformats.org/officeDocument/2006/relationships/ctrlProp" Target="../ctrlProps/ctrlProp212.xml"/><Relationship Id="rId141" Type="http://schemas.openxmlformats.org/officeDocument/2006/relationships/ctrlProp" Target="../ctrlProps/ctrlProp228.xml"/><Relationship Id="rId7" Type="http://schemas.openxmlformats.org/officeDocument/2006/relationships/ctrlProp" Target="../ctrlProps/ctrlProp94.xml"/><Relationship Id="rId71" Type="http://schemas.openxmlformats.org/officeDocument/2006/relationships/ctrlProp" Target="../ctrlProps/ctrlProp158.xml"/><Relationship Id="rId92" Type="http://schemas.openxmlformats.org/officeDocument/2006/relationships/ctrlProp" Target="../ctrlProps/ctrlProp179.xml"/><Relationship Id="rId2" Type="http://schemas.openxmlformats.org/officeDocument/2006/relationships/drawing" Target="../drawings/drawing7.xml"/><Relationship Id="rId29" Type="http://schemas.openxmlformats.org/officeDocument/2006/relationships/ctrlProp" Target="../ctrlProps/ctrlProp116.xml"/><Relationship Id="rId24" Type="http://schemas.openxmlformats.org/officeDocument/2006/relationships/ctrlProp" Target="../ctrlProps/ctrlProp111.xml"/><Relationship Id="rId40" Type="http://schemas.openxmlformats.org/officeDocument/2006/relationships/ctrlProp" Target="../ctrlProps/ctrlProp127.xml"/><Relationship Id="rId45" Type="http://schemas.openxmlformats.org/officeDocument/2006/relationships/ctrlProp" Target="../ctrlProps/ctrlProp132.xml"/><Relationship Id="rId66" Type="http://schemas.openxmlformats.org/officeDocument/2006/relationships/ctrlProp" Target="../ctrlProps/ctrlProp153.xml"/><Relationship Id="rId87" Type="http://schemas.openxmlformats.org/officeDocument/2006/relationships/ctrlProp" Target="../ctrlProps/ctrlProp174.xml"/><Relationship Id="rId110" Type="http://schemas.openxmlformats.org/officeDocument/2006/relationships/ctrlProp" Target="../ctrlProps/ctrlProp197.xml"/><Relationship Id="rId115" Type="http://schemas.openxmlformats.org/officeDocument/2006/relationships/ctrlProp" Target="../ctrlProps/ctrlProp202.xml"/><Relationship Id="rId131" Type="http://schemas.openxmlformats.org/officeDocument/2006/relationships/ctrlProp" Target="../ctrlProps/ctrlProp218.xml"/><Relationship Id="rId136" Type="http://schemas.openxmlformats.org/officeDocument/2006/relationships/ctrlProp" Target="../ctrlProps/ctrlProp223.xml"/><Relationship Id="rId61" Type="http://schemas.openxmlformats.org/officeDocument/2006/relationships/ctrlProp" Target="../ctrlProps/ctrlProp148.xml"/><Relationship Id="rId82" Type="http://schemas.openxmlformats.org/officeDocument/2006/relationships/ctrlProp" Target="../ctrlProps/ctrlProp169.xml"/><Relationship Id="rId19" Type="http://schemas.openxmlformats.org/officeDocument/2006/relationships/ctrlProp" Target="../ctrlProps/ctrlProp106.xml"/><Relationship Id="rId14" Type="http://schemas.openxmlformats.org/officeDocument/2006/relationships/ctrlProp" Target="../ctrlProps/ctrlProp101.xml"/><Relationship Id="rId30" Type="http://schemas.openxmlformats.org/officeDocument/2006/relationships/ctrlProp" Target="../ctrlProps/ctrlProp117.xml"/><Relationship Id="rId35" Type="http://schemas.openxmlformats.org/officeDocument/2006/relationships/ctrlProp" Target="../ctrlProps/ctrlProp122.xml"/><Relationship Id="rId56" Type="http://schemas.openxmlformats.org/officeDocument/2006/relationships/ctrlProp" Target="../ctrlProps/ctrlProp143.xml"/><Relationship Id="rId77" Type="http://schemas.openxmlformats.org/officeDocument/2006/relationships/ctrlProp" Target="../ctrlProps/ctrlProp164.xml"/><Relationship Id="rId100" Type="http://schemas.openxmlformats.org/officeDocument/2006/relationships/ctrlProp" Target="../ctrlProps/ctrlProp187.xml"/><Relationship Id="rId105" Type="http://schemas.openxmlformats.org/officeDocument/2006/relationships/ctrlProp" Target="../ctrlProps/ctrlProp192.xml"/><Relationship Id="rId126" Type="http://schemas.openxmlformats.org/officeDocument/2006/relationships/ctrlProp" Target="../ctrlProps/ctrlProp213.xml"/><Relationship Id="rId8" Type="http://schemas.openxmlformats.org/officeDocument/2006/relationships/ctrlProp" Target="../ctrlProps/ctrlProp95.xml"/><Relationship Id="rId51" Type="http://schemas.openxmlformats.org/officeDocument/2006/relationships/ctrlProp" Target="../ctrlProps/ctrlProp138.xml"/><Relationship Id="rId72" Type="http://schemas.openxmlformats.org/officeDocument/2006/relationships/ctrlProp" Target="../ctrlProps/ctrlProp159.xml"/><Relationship Id="rId93" Type="http://schemas.openxmlformats.org/officeDocument/2006/relationships/ctrlProp" Target="../ctrlProps/ctrlProp180.xml"/><Relationship Id="rId98" Type="http://schemas.openxmlformats.org/officeDocument/2006/relationships/ctrlProp" Target="../ctrlProps/ctrlProp185.xml"/><Relationship Id="rId121" Type="http://schemas.openxmlformats.org/officeDocument/2006/relationships/ctrlProp" Target="../ctrlProps/ctrlProp208.xml"/><Relationship Id="rId142" Type="http://schemas.openxmlformats.org/officeDocument/2006/relationships/ctrlProp" Target="../ctrlProps/ctrlProp229.xml"/><Relationship Id="rId3" Type="http://schemas.openxmlformats.org/officeDocument/2006/relationships/vmlDrawing" Target="../drawings/vmlDrawing8.vml"/><Relationship Id="rId25" Type="http://schemas.openxmlformats.org/officeDocument/2006/relationships/ctrlProp" Target="../ctrlProps/ctrlProp112.xml"/><Relationship Id="rId46" Type="http://schemas.openxmlformats.org/officeDocument/2006/relationships/ctrlProp" Target="../ctrlProps/ctrlProp133.xml"/><Relationship Id="rId67" Type="http://schemas.openxmlformats.org/officeDocument/2006/relationships/ctrlProp" Target="../ctrlProps/ctrlProp154.xml"/><Relationship Id="rId116" Type="http://schemas.openxmlformats.org/officeDocument/2006/relationships/ctrlProp" Target="../ctrlProps/ctrlProp203.xml"/><Relationship Id="rId137" Type="http://schemas.openxmlformats.org/officeDocument/2006/relationships/ctrlProp" Target="../ctrlProps/ctrlProp224.xml"/><Relationship Id="rId20" Type="http://schemas.openxmlformats.org/officeDocument/2006/relationships/ctrlProp" Target="../ctrlProps/ctrlProp107.xml"/><Relationship Id="rId41" Type="http://schemas.openxmlformats.org/officeDocument/2006/relationships/ctrlProp" Target="../ctrlProps/ctrlProp128.xml"/><Relationship Id="rId62" Type="http://schemas.openxmlformats.org/officeDocument/2006/relationships/ctrlProp" Target="../ctrlProps/ctrlProp149.xml"/><Relationship Id="rId83" Type="http://schemas.openxmlformats.org/officeDocument/2006/relationships/ctrlProp" Target="../ctrlProps/ctrlProp170.xml"/><Relationship Id="rId88" Type="http://schemas.openxmlformats.org/officeDocument/2006/relationships/ctrlProp" Target="../ctrlProps/ctrlProp175.xml"/><Relationship Id="rId111" Type="http://schemas.openxmlformats.org/officeDocument/2006/relationships/ctrlProp" Target="../ctrlProps/ctrlProp198.xml"/><Relationship Id="rId132" Type="http://schemas.openxmlformats.org/officeDocument/2006/relationships/ctrlProp" Target="../ctrlProps/ctrlProp219.xml"/><Relationship Id="rId15" Type="http://schemas.openxmlformats.org/officeDocument/2006/relationships/ctrlProp" Target="../ctrlProps/ctrlProp102.xml"/><Relationship Id="rId36" Type="http://schemas.openxmlformats.org/officeDocument/2006/relationships/ctrlProp" Target="../ctrlProps/ctrlProp123.xml"/><Relationship Id="rId57" Type="http://schemas.openxmlformats.org/officeDocument/2006/relationships/ctrlProp" Target="../ctrlProps/ctrlProp144.xml"/><Relationship Id="rId106" Type="http://schemas.openxmlformats.org/officeDocument/2006/relationships/ctrlProp" Target="../ctrlProps/ctrlProp193.xml"/><Relationship Id="rId127" Type="http://schemas.openxmlformats.org/officeDocument/2006/relationships/ctrlProp" Target="../ctrlProps/ctrlProp214.xml"/><Relationship Id="rId10" Type="http://schemas.openxmlformats.org/officeDocument/2006/relationships/ctrlProp" Target="../ctrlProps/ctrlProp97.xml"/><Relationship Id="rId31" Type="http://schemas.openxmlformats.org/officeDocument/2006/relationships/ctrlProp" Target="../ctrlProps/ctrlProp118.xml"/><Relationship Id="rId52" Type="http://schemas.openxmlformats.org/officeDocument/2006/relationships/ctrlProp" Target="../ctrlProps/ctrlProp139.xml"/><Relationship Id="rId73" Type="http://schemas.openxmlformats.org/officeDocument/2006/relationships/ctrlProp" Target="../ctrlProps/ctrlProp160.xml"/><Relationship Id="rId78" Type="http://schemas.openxmlformats.org/officeDocument/2006/relationships/ctrlProp" Target="../ctrlProps/ctrlProp165.xml"/><Relationship Id="rId94" Type="http://schemas.openxmlformats.org/officeDocument/2006/relationships/ctrlProp" Target="../ctrlProps/ctrlProp181.xml"/><Relationship Id="rId99" Type="http://schemas.openxmlformats.org/officeDocument/2006/relationships/ctrlProp" Target="../ctrlProps/ctrlProp186.xml"/><Relationship Id="rId101" Type="http://schemas.openxmlformats.org/officeDocument/2006/relationships/ctrlProp" Target="../ctrlProps/ctrlProp188.xml"/><Relationship Id="rId122" Type="http://schemas.openxmlformats.org/officeDocument/2006/relationships/ctrlProp" Target="../ctrlProps/ctrlProp209.xml"/><Relationship Id="rId143" Type="http://schemas.openxmlformats.org/officeDocument/2006/relationships/ctrlProp" Target="../ctrlProps/ctrlProp230.xml"/><Relationship Id="rId4" Type="http://schemas.openxmlformats.org/officeDocument/2006/relationships/ctrlProp" Target="../ctrlProps/ctrlProp91.xml"/><Relationship Id="rId9" Type="http://schemas.openxmlformats.org/officeDocument/2006/relationships/ctrlProp" Target="../ctrlProps/ctrlProp96.xml"/><Relationship Id="rId26" Type="http://schemas.openxmlformats.org/officeDocument/2006/relationships/ctrlProp" Target="../ctrlProps/ctrlProp113.xml"/><Relationship Id="rId47" Type="http://schemas.openxmlformats.org/officeDocument/2006/relationships/ctrlProp" Target="../ctrlProps/ctrlProp134.xml"/><Relationship Id="rId68" Type="http://schemas.openxmlformats.org/officeDocument/2006/relationships/ctrlProp" Target="../ctrlProps/ctrlProp155.xml"/><Relationship Id="rId89" Type="http://schemas.openxmlformats.org/officeDocument/2006/relationships/ctrlProp" Target="../ctrlProps/ctrlProp176.xml"/><Relationship Id="rId112" Type="http://schemas.openxmlformats.org/officeDocument/2006/relationships/ctrlProp" Target="../ctrlProps/ctrlProp199.xml"/><Relationship Id="rId133" Type="http://schemas.openxmlformats.org/officeDocument/2006/relationships/ctrlProp" Target="../ctrlProps/ctrlProp220.xml"/><Relationship Id="rId16" Type="http://schemas.openxmlformats.org/officeDocument/2006/relationships/ctrlProp" Target="../ctrlProps/ctrlProp103.xml"/><Relationship Id="rId37" Type="http://schemas.openxmlformats.org/officeDocument/2006/relationships/ctrlProp" Target="../ctrlProps/ctrlProp124.xml"/><Relationship Id="rId58" Type="http://schemas.openxmlformats.org/officeDocument/2006/relationships/ctrlProp" Target="../ctrlProps/ctrlProp145.xml"/><Relationship Id="rId79" Type="http://schemas.openxmlformats.org/officeDocument/2006/relationships/ctrlProp" Target="../ctrlProps/ctrlProp166.xml"/><Relationship Id="rId102" Type="http://schemas.openxmlformats.org/officeDocument/2006/relationships/ctrlProp" Target="../ctrlProps/ctrlProp189.xml"/><Relationship Id="rId123" Type="http://schemas.openxmlformats.org/officeDocument/2006/relationships/ctrlProp" Target="../ctrlProps/ctrlProp210.xml"/><Relationship Id="rId144" Type="http://schemas.openxmlformats.org/officeDocument/2006/relationships/ctrlProp" Target="../ctrlProps/ctrlProp23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59999389629810485"/>
  </sheetPr>
  <dimension ref="A1:AI51"/>
  <sheetViews>
    <sheetView tabSelected="1" view="pageBreakPreview" zoomScaleNormal="100" zoomScaleSheetLayoutView="100" workbookViewId="0">
      <selection activeCell="AD5" sqref="AD5:AE5"/>
    </sheetView>
  </sheetViews>
  <sheetFormatPr defaultColWidth="9" defaultRowHeight="12"/>
  <cols>
    <col min="1" max="29" width="3" style="106" customWidth="1"/>
    <col min="30" max="16384" width="9" style="106"/>
  </cols>
  <sheetData>
    <row r="1" spans="1:35" ht="17.100000000000001" customHeight="1">
      <c r="A1" s="616" t="s">
        <v>230</v>
      </c>
      <c r="B1" s="616"/>
      <c r="C1" s="616"/>
      <c r="D1" s="616"/>
      <c r="E1" s="616"/>
      <c r="F1" s="616"/>
      <c r="G1" s="616"/>
      <c r="H1" s="616"/>
      <c r="I1" s="616"/>
      <c r="J1" s="617"/>
      <c r="K1" s="617"/>
      <c r="L1" s="617"/>
      <c r="M1" s="617"/>
      <c r="N1" s="617"/>
      <c r="O1" s="617"/>
      <c r="P1" s="617"/>
      <c r="Q1" s="617"/>
      <c r="R1" s="617"/>
      <c r="S1" s="617"/>
      <c r="T1" s="617"/>
      <c r="U1" s="617"/>
      <c r="V1" s="617"/>
      <c r="W1" s="617"/>
      <c r="X1" s="617"/>
      <c r="Y1" s="617"/>
      <c r="Z1" s="617"/>
      <c r="AA1" s="617"/>
      <c r="AB1" s="617"/>
      <c r="AC1" s="617"/>
      <c r="AD1" s="1"/>
      <c r="AE1" s="1"/>
      <c r="AF1" s="1"/>
      <c r="AG1" s="1"/>
      <c r="AH1" s="1"/>
      <c r="AI1" s="1"/>
    </row>
    <row r="2" spans="1:35" ht="17.100000000000001" customHeight="1">
      <c r="A2" s="2"/>
      <c r="B2" s="2"/>
      <c r="C2" s="2"/>
      <c r="D2" s="2"/>
      <c r="E2" s="2"/>
      <c r="F2" s="2"/>
      <c r="G2" s="2"/>
      <c r="H2" s="2"/>
      <c r="I2" s="2"/>
      <c r="J2" s="3"/>
      <c r="K2" s="3"/>
      <c r="L2" s="3"/>
      <c r="M2" s="3"/>
      <c r="N2" s="3"/>
      <c r="O2" s="3"/>
      <c r="P2" s="3"/>
      <c r="Q2" s="3"/>
      <c r="R2" s="3"/>
      <c r="S2" s="3"/>
      <c r="T2" s="3"/>
      <c r="U2" s="3"/>
      <c r="V2" s="3"/>
      <c r="W2" s="3"/>
      <c r="X2" s="3"/>
      <c r="Y2" s="3"/>
      <c r="Z2" s="3"/>
      <c r="AA2" s="3"/>
      <c r="AB2" s="3"/>
      <c r="AC2" s="3"/>
      <c r="AD2" s="1"/>
      <c r="AE2" s="1"/>
      <c r="AF2" s="1"/>
      <c r="AG2" s="1"/>
      <c r="AH2" s="1"/>
      <c r="AI2" s="1"/>
    </row>
    <row r="3" spans="1:35" ht="17.100000000000001" customHeight="1">
      <c r="A3" s="2"/>
      <c r="B3" s="2"/>
      <c r="C3" s="2"/>
      <c r="D3" s="2"/>
      <c r="E3" s="2"/>
      <c r="F3" s="2"/>
      <c r="G3" s="2"/>
      <c r="H3" s="2"/>
      <c r="I3" s="2"/>
      <c r="J3" s="3"/>
      <c r="K3" s="3"/>
      <c r="L3" s="3"/>
      <c r="M3" s="3"/>
      <c r="N3" s="3"/>
      <c r="O3" s="3"/>
      <c r="P3" s="3"/>
      <c r="Q3" s="3"/>
      <c r="R3" s="3"/>
      <c r="S3" s="3"/>
      <c r="T3" s="3"/>
      <c r="U3" s="3"/>
      <c r="V3" s="3"/>
      <c r="W3" s="3"/>
      <c r="X3" s="3"/>
      <c r="Y3" s="3"/>
      <c r="Z3" s="3"/>
      <c r="AA3" s="3"/>
      <c r="AB3" s="3"/>
      <c r="AC3" s="3"/>
      <c r="AD3" s="1"/>
      <c r="AE3" s="1"/>
      <c r="AF3" s="1"/>
      <c r="AG3" s="1"/>
      <c r="AH3" s="1"/>
      <c r="AI3" s="1"/>
    </row>
    <row r="4" spans="1:35" ht="17.100000000000001" customHeight="1" thickBot="1">
      <c r="A4" s="4"/>
      <c r="B4" s="4"/>
      <c r="C4" s="4"/>
      <c r="D4" s="4"/>
      <c r="E4" s="4"/>
      <c r="F4" s="4"/>
      <c r="G4" s="4"/>
      <c r="H4" s="4"/>
      <c r="I4" s="4"/>
      <c r="J4" s="5"/>
      <c r="K4" s="5"/>
      <c r="L4" s="5"/>
      <c r="M4" s="5"/>
      <c r="N4" s="5"/>
      <c r="O4" s="5"/>
      <c r="P4" s="5"/>
      <c r="Q4" s="5"/>
      <c r="R4" s="5"/>
      <c r="S4" s="5"/>
      <c r="T4" s="5"/>
      <c r="U4" s="5"/>
      <c r="V4" s="5"/>
      <c r="W4" s="5"/>
      <c r="X4" s="5"/>
      <c r="Y4" s="5"/>
      <c r="Z4" s="5"/>
      <c r="AA4" s="5"/>
      <c r="AB4" s="5"/>
      <c r="AC4" s="5"/>
      <c r="AD4" s="1"/>
      <c r="AE4" s="1"/>
      <c r="AF4" s="1"/>
      <c r="AG4" s="1"/>
      <c r="AH4" s="1"/>
      <c r="AI4" s="1"/>
    </row>
    <row r="5" spans="1:35" ht="33.950000000000003" customHeight="1" thickTop="1" thickBot="1">
      <c r="A5" s="618" t="str">
        <f>IF(AD5="確認申請","確 認 申 請 書(建築物)","計画変更確認申請書(建築物)")</f>
        <v>確 認 申 請 書(建築物)</v>
      </c>
      <c r="B5" s="618"/>
      <c r="C5" s="618"/>
      <c r="D5" s="618"/>
      <c r="E5" s="618"/>
      <c r="F5" s="618"/>
      <c r="G5" s="618"/>
      <c r="H5" s="618"/>
      <c r="I5" s="618"/>
      <c r="J5" s="619"/>
      <c r="K5" s="619"/>
      <c r="L5" s="619"/>
      <c r="M5" s="619"/>
      <c r="N5" s="619"/>
      <c r="O5" s="619"/>
      <c r="P5" s="619"/>
      <c r="Q5" s="619"/>
      <c r="R5" s="619"/>
      <c r="S5" s="619"/>
      <c r="T5" s="619"/>
      <c r="U5" s="619"/>
      <c r="V5" s="619"/>
      <c r="W5" s="619"/>
      <c r="X5" s="619"/>
      <c r="Y5" s="619"/>
      <c r="Z5" s="619"/>
      <c r="AA5" s="619"/>
      <c r="AB5" s="619"/>
      <c r="AC5" s="619"/>
      <c r="AD5" s="652" t="s">
        <v>751</v>
      </c>
      <c r="AE5" s="653"/>
      <c r="AF5" s="1"/>
      <c r="AG5" s="1"/>
      <c r="AH5" s="1"/>
      <c r="AI5" s="1"/>
    </row>
    <row r="6" spans="1:35" ht="17.100000000000001" customHeight="1" thickTop="1">
      <c r="A6" s="6"/>
      <c r="B6" s="6"/>
      <c r="C6" s="6"/>
      <c r="D6" s="6"/>
      <c r="E6" s="6"/>
      <c r="F6" s="6"/>
      <c r="G6" s="6"/>
      <c r="H6" s="6"/>
      <c r="I6" s="6"/>
      <c r="J6" s="5"/>
      <c r="K6" s="5"/>
      <c r="L6" s="5"/>
      <c r="M6" s="5"/>
      <c r="N6" s="5"/>
      <c r="O6" s="5"/>
      <c r="P6" s="5"/>
      <c r="Q6" s="5"/>
      <c r="R6" s="5"/>
      <c r="S6" s="5"/>
      <c r="T6" s="5"/>
      <c r="U6" s="5"/>
      <c r="V6" s="5"/>
      <c r="W6" s="5"/>
      <c r="X6" s="5"/>
      <c r="Y6" s="5"/>
      <c r="Z6" s="5"/>
      <c r="AA6" s="5"/>
      <c r="AB6" s="5"/>
      <c r="AC6" s="5"/>
      <c r="AD6" s="1"/>
      <c r="AE6" s="1"/>
      <c r="AF6" s="1"/>
      <c r="AG6" s="1"/>
      <c r="AH6" s="1"/>
      <c r="AI6" s="1"/>
    </row>
    <row r="7" spans="1:35" ht="17.100000000000001" customHeight="1">
      <c r="A7" s="6"/>
      <c r="B7" s="6"/>
      <c r="C7" s="6"/>
      <c r="D7" s="6"/>
      <c r="E7" s="6"/>
      <c r="F7" s="6"/>
      <c r="G7" s="6"/>
      <c r="H7" s="6"/>
      <c r="I7" s="6"/>
      <c r="J7" s="5"/>
      <c r="K7" s="5"/>
      <c r="L7" s="5"/>
      <c r="M7" s="5"/>
      <c r="N7" s="5"/>
      <c r="O7" s="5"/>
      <c r="P7" s="5"/>
      <c r="Q7" s="5"/>
      <c r="R7" s="5"/>
      <c r="S7" s="5"/>
      <c r="T7" s="5"/>
      <c r="U7" s="5"/>
      <c r="V7" s="5"/>
      <c r="W7" s="5"/>
      <c r="X7" s="5"/>
      <c r="Y7" s="5"/>
      <c r="Z7" s="5"/>
      <c r="AA7" s="5"/>
      <c r="AB7" s="5"/>
      <c r="AC7" s="5"/>
      <c r="AD7" s="1"/>
      <c r="AE7" s="1"/>
      <c r="AF7" s="1"/>
      <c r="AG7" s="1"/>
      <c r="AH7" s="1"/>
      <c r="AI7" s="1"/>
    </row>
    <row r="8" spans="1:35" ht="17.100000000000001" customHeight="1">
      <c r="A8" s="620" t="s">
        <v>0</v>
      </c>
      <c r="B8" s="620"/>
      <c r="C8" s="620"/>
      <c r="D8" s="620"/>
      <c r="E8" s="620"/>
      <c r="F8" s="620"/>
      <c r="G8" s="620"/>
      <c r="H8" s="620"/>
      <c r="I8" s="620"/>
      <c r="J8" s="621"/>
      <c r="K8" s="621"/>
      <c r="L8" s="621"/>
      <c r="M8" s="621"/>
      <c r="N8" s="621"/>
      <c r="O8" s="621"/>
      <c r="P8" s="621"/>
      <c r="Q8" s="621"/>
      <c r="R8" s="621"/>
      <c r="S8" s="621"/>
      <c r="T8" s="621"/>
      <c r="U8" s="621"/>
      <c r="V8" s="621"/>
      <c r="W8" s="621"/>
      <c r="X8" s="621"/>
      <c r="Y8" s="621"/>
      <c r="Z8" s="621"/>
      <c r="AA8" s="621"/>
      <c r="AB8" s="621"/>
      <c r="AC8" s="621"/>
      <c r="AD8" s="1"/>
      <c r="AE8" s="1"/>
      <c r="AF8" s="1"/>
      <c r="AG8" s="1"/>
      <c r="AH8" s="1"/>
      <c r="AI8" s="1"/>
    </row>
    <row r="9" spans="1:35" ht="17.100000000000001" customHeight="1">
      <c r="A9" s="4"/>
      <c r="B9" s="4"/>
      <c r="C9" s="4"/>
      <c r="D9" s="4"/>
      <c r="E9" s="4"/>
      <c r="F9" s="4"/>
      <c r="G9" s="4"/>
      <c r="H9" s="4"/>
      <c r="I9" s="4"/>
      <c r="J9" s="5"/>
      <c r="K9" s="5"/>
      <c r="L9" s="5"/>
      <c r="M9" s="5"/>
      <c r="N9" s="5"/>
      <c r="O9" s="5"/>
      <c r="P9" s="5"/>
      <c r="Q9" s="5"/>
      <c r="R9" s="5"/>
      <c r="S9" s="5"/>
      <c r="T9" s="5"/>
      <c r="U9" s="5"/>
      <c r="V9" s="5"/>
      <c r="W9" s="5"/>
      <c r="X9" s="5"/>
      <c r="Y9" s="5"/>
      <c r="Z9" s="5"/>
      <c r="AA9" s="5"/>
      <c r="AB9" s="5"/>
      <c r="AC9" s="5"/>
      <c r="AD9" s="1"/>
      <c r="AE9" s="1"/>
      <c r="AF9" s="1"/>
      <c r="AG9" s="1"/>
      <c r="AH9" s="1"/>
      <c r="AI9" s="1"/>
    </row>
    <row r="10" spans="1:35" ht="17.100000000000001" customHeight="1">
      <c r="A10" s="4"/>
      <c r="B10" s="4"/>
      <c r="C10" s="4"/>
      <c r="D10" s="4"/>
      <c r="E10" s="4"/>
      <c r="F10" s="4"/>
      <c r="G10" s="4"/>
      <c r="H10" s="4"/>
      <c r="I10" s="4"/>
      <c r="J10" s="5"/>
      <c r="K10" s="5"/>
      <c r="L10" s="5"/>
      <c r="M10" s="5"/>
      <c r="N10" s="5"/>
      <c r="O10" s="5"/>
      <c r="P10" s="5"/>
      <c r="Q10" s="5"/>
      <c r="R10" s="5"/>
      <c r="S10" s="5"/>
      <c r="T10" s="5"/>
      <c r="U10" s="5"/>
      <c r="V10" s="5"/>
      <c r="W10" s="5"/>
      <c r="X10" s="5"/>
      <c r="Y10" s="5"/>
      <c r="Z10" s="5"/>
      <c r="AA10" s="5"/>
      <c r="AB10" s="5"/>
      <c r="AC10" s="5"/>
      <c r="AD10" s="1"/>
      <c r="AE10" s="330"/>
      <c r="AF10" s="331"/>
      <c r="AG10" s="1"/>
      <c r="AH10" s="1"/>
      <c r="AI10" s="1"/>
    </row>
    <row r="11" spans="1:35" ht="17.100000000000001" customHeight="1">
      <c r="A11" s="622" t="s">
        <v>283</v>
      </c>
      <c r="B11" s="622"/>
      <c r="C11" s="622"/>
      <c r="D11" s="622"/>
      <c r="E11" s="622"/>
      <c r="F11" s="622"/>
      <c r="G11" s="622"/>
      <c r="H11" s="622"/>
      <c r="I11" s="622"/>
      <c r="J11" s="622"/>
      <c r="K11" s="622"/>
      <c r="L11" s="622"/>
      <c r="M11" s="622"/>
      <c r="N11" s="622"/>
      <c r="O11" s="622"/>
      <c r="P11" s="622"/>
      <c r="Q11" s="622"/>
      <c r="R11" s="622"/>
      <c r="S11" s="622"/>
      <c r="T11" s="622"/>
      <c r="U11" s="622"/>
      <c r="V11" s="622"/>
      <c r="W11" s="622"/>
      <c r="X11" s="622"/>
      <c r="Y11" s="622"/>
      <c r="Z11" s="622"/>
      <c r="AA11" s="622"/>
      <c r="AB11" s="622"/>
      <c r="AC11" s="622"/>
      <c r="AD11" s="1"/>
      <c r="AE11" s="1"/>
      <c r="AF11" s="1"/>
      <c r="AG11" s="1"/>
      <c r="AH11" s="1"/>
      <c r="AI11" s="1"/>
    </row>
    <row r="12" spans="1:35" ht="17.100000000000001" customHeight="1">
      <c r="A12" s="622"/>
      <c r="B12" s="622"/>
      <c r="C12" s="622"/>
      <c r="D12" s="622"/>
      <c r="E12" s="622"/>
      <c r="F12" s="622"/>
      <c r="G12" s="622"/>
      <c r="H12" s="622"/>
      <c r="I12" s="622"/>
      <c r="J12" s="622"/>
      <c r="K12" s="622"/>
      <c r="L12" s="622"/>
      <c r="M12" s="622"/>
      <c r="N12" s="622"/>
      <c r="O12" s="622"/>
      <c r="P12" s="622"/>
      <c r="Q12" s="622"/>
      <c r="R12" s="622"/>
      <c r="S12" s="622"/>
      <c r="T12" s="622"/>
      <c r="U12" s="622"/>
      <c r="V12" s="622"/>
      <c r="W12" s="622"/>
      <c r="X12" s="622"/>
      <c r="Y12" s="622"/>
      <c r="Z12" s="622"/>
      <c r="AA12" s="622"/>
      <c r="AB12" s="622"/>
      <c r="AC12" s="622"/>
      <c r="AD12" s="1"/>
      <c r="AE12" s="1"/>
      <c r="AF12" s="1"/>
      <c r="AG12" s="1"/>
      <c r="AH12" s="1"/>
      <c r="AI12" s="1"/>
    </row>
    <row r="13" spans="1:35" ht="17.100000000000001" customHeight="1">
      <c r="A13" s="622"/>
      <c r="B13" s="622"/>
      <c r="C13" s="622"/>
      <c r="D13" s="622"/>
      <c r="E13" s="622"/>
      <c r="F13" s="622"/>
      <c r="G13" s="622"/>
      <c r="H13" s="622"/>
      <c r="I13" s="622"/>
      <c r="J13" s="622"/>
      <c r="K13" s="622"/>
      <c r="L13" s="622"/>
      <c r="M13" s="622"/>
      <c r="N13" s="622"/>
      <c r="O13" s="622"/>
      <c r="P13" s="622"/>
      <c r="Q13" s="622"/>
      <c r="R13" s="622"/>
      <c r="S13" s="622"/>
      <c r="T13" s="622"/>
      <c r="U13" s="622"/>
      <c r="V13" s="622"/>
      <c r="W13" s="622"/>
      <c r="X13" s="622"/>
      <c r="Y13" s="622"/>
      <c r="Z13" s="622"/>
      <c r="AA13" s="622"/>
      <c r="AB13" s="622"/>
      <c r="AC13" s="622"/>
      <c r="AD13" s="1"/>
      <c r="AE13" s="1"/>
      <c r="AF13" s="1"/>
      <c r="AG13" s="1"/>
      <c r="AH13" s="1"/>
      <c r="AI13" s="1"/>
    </row>
    <row r="14" spans="1:35" ht="17.100000000000001" customHeight="1">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1"/>
      <c r="AE14" s="1"/>
      <c r="AF14" s="1"/>
      <c r="AG14" s="1"/>
      <c r="AH14" s="1"/>
      <c r="AI14" s="1"/>
    </row>
    <row r="15" spans="1:35" ht="17.100000000000001" customHeight="1">
      <c r="A15" s="623" t="s">
        <v>1</v>
      </c>
      <c r="B15" s="624"/>
      <c r="C15" s="624"/>
      <c r="D15" s="624"/>
      <c r="E15" s="624"/>
      <c r="F15" s="624"/>
      <c r="G15" s="624"/>
      <c r="H15" s="624"/>
      <c r="I15" s="624"/>
      <c r="J15" s="625"/>
      <c r="K15" s="625"/>
      <c r="L15" s="625"/>
      <c r="M15" s="625"/>
      <c r="N15" s="625"/>
      <c r="O15" s="625"/>
      <c r="P15" s="625"/>
      <c r="Q15" s="625"/>
      <c r="R15" s="625"/>
      <c r="S15" s="625"/>
      <c r="T15" s="625"/>
      <c r="U15" s="625"/>
      <c r="V15" s="625"/>
      <c r="W15" s="625"/>
      <c r="X15" s="625"/>
      <c r="Y15" s="625"/>
      <c r="Z15" s="625"/>
      <c r="AA15" s="625"/>
      <c r="AB15" s="625"/>
      <c r="AC15" s="625"/>
      <c r="AD15" s="1"/>
      <c r="AE15" s="1"/>
      <c r="AF15" s="1"/>
      <c r="AG15" s="1"/>
      <c r="AH15" s="1"/>
      <c r="AI15" s="1"/>
    </row>
    <row r="16" spans="1:35" ht="17.100000000000001" customHeight="1">
      <c r="A16" s="623" t="s">
        <v>307</v>
      </c>
      <c r="B16" s="624"/>
      <c r="C16" s="624"/>
      <c r="D16" s="624"/>
      <c r="E16" s="624"/>
      <c r="F16" s="624"/>
      <c r="G16" s="624"/>
      <c r="H16" s="624"/>
      <c r="I16" s="624"/>
      <c r="J16" s="625"/>
      <c r="K16" s="625"/>
      <c r="L16" s="625"/>
      <c r="M16" s="625"/>
      <c r="N16" s="625"/>
      <c r="O16" s="625"/>
      <c r="P16" s="625"/>
      <c r="Q16" s="625"/>
      <c r="R16" s="625"/>
      <c r="S16" s="625"/>
      <c r="T16" s="625"/>
      <c r="U16" s="625"/>
      <c r="V16" s="625"/>
      <c r="W16" s="625"/>
      <c r="X16" s="625"/>
      <c r="Y16" s="625"/>
      <c r="Z16" s="625"/>
      <c r="AA16" s="625"/>
      <c r="AB16" s="625"/>
      <c r="AC16" s="625"/>
      <c r="AD16" s="1"/>
      <c r="AE16" s="1"/>
      <c r="AF16" s="1"/>
      <c r="AG16" s="1"/>
      <c r="AH16" s="1"/>
      <c r="AI16" s="1"/>
    </row>
    <row r="17" spans="1:35" ht="17.100000000000001" customHeight="1">
      <c r="A17" s="8"/>
      <c r="B17" s="8"/>
      <c r="C17" s="8"/>
      <c r="D17" s="8"/>
      <c r="E17" s="8"/>
      <c r="F17" s="8"/>
      <c r="G17" s="8"/>
      <c r="H17" s="8"/>
      <c r="I17" s="8"/>
      <c r="J17" s="7"/>
      <c r="K17" s="7"/>
      <c r="L17" s="7"/>
      <c r="M17" s="7"/>
      <c r="N17" s="7"/>
      <c r="O17" s="7"/>
      <c r="P17" s="7"/>
      <c r="Q17" s="7"/>
      <c r="R17" s="7"/>
      <c r="S17" s="7"/>
      <c r="T17" s="7"/>
      <c r="U17" s="7"/>
      <c r="V17" s="7"/>
      <c r="W17" s="7"/>
      <c r="X17" s="7"/>
      <c r="Y17" s="7"/>
      <c r="Z17" s="7"/>
      <c r="AA17" s="7"/>
      <c r="AB17" s="7"/>
      <c r="AC17" s="7"/>
      <c r="AD17" s="1"/>
      <c r="AE17" s="1"/>
      <c r="AF17" s="1"/>
      <c r="AG17" s="1"/>
      <c r="AH17" s="1"/>
      <c r="AI17" s="1"/>
    </row>
    <row r="18" spans="1:35" ht="17.100000000000001" customHeight="1">
      <c r="A18" s="12"/>
      <c r="B18" s="12"/>
      <c r="C18" s="12"/>
      <c r="D18" s="12"/>
      <c r="E18" s="12"/>
      <c r="F18" s="12"/>
      <c r="G18" s="12"/>
      <c r="H18" s="12"/>
      <c r="I18" s="12"/>
      <c r="J18" s="12"/>
      <c r="K18" s="12"/>
      <c r="L18" s="12"/>
      <c r="M18" s="12"/>
      <c r="N18" s="12"/>
      <c r="O18" s="12"/>
      <c r="P18" s="101"/>
      <c r="Q18" s="101"/>
      <c r="R18" s="101"/>
      <c r="S18" s="101"/>
      <c r="T18" s="101"/>
      <c r="U18" s="328"/>
      <c r="V18" s="654" t="s">
        <v>281</v>
      </c>
      <c r="W18" s="654"/>
      <c r="X18" s="7"/>
      <c r="Y18" s="328" t="s">
        <v>2</v>
      </c>
      <c r="Z18" s="7"/>
      <c r="AA18" s="328" t="s">
        <v>3</v>
      </c>
      <c r="AB18" s="7"/>
      <c r="AC18" s="123" t="s">
        <v>4</v>
      </c>
      <c r="AD18" s="1"/>
      <c r="AE18" s="1"/>
      <c r="AF18" s="1"/>
      <c r="AG18" s="1"/>
      <c r="AH18" s="1"/>
      <c r="AI18" s="1"/>
    </row>
    <row r="19" spans="1:35" ht="17.100000000000001" customHeight="1">
      <c r="A19" s="4"/>
      <c r="B19" s="4"/>
      <c r="C19" s="4"/>
      <c r="D19" s="4"/>
      <c r="E19" s="4"/>
      <c r="F19" s="4"/>
      <c r="G19" s="4"/>
      <c r="H19" s="4"/>
      <c r="I19" s="4"/>
      <c r="J19" s="5"/>
      <c r="K19" s="5"/>
      <c r="L19" s="5"/>
      <c r="M19" s="620"/>
      <c r="N19" s="620"/>
      <c r="O19" s="620"/>
      <c r="P19" s="655"/>
      <c r="Q19" s="655"/>
      <c r="R19" s="655"/>
      <c r="S19" s="655"/>
      <c r="T19" s="655"/>
      <c r="U19" s="655"/>
      <c r="V19" s="655"/>
      <c r="W19" s="655"/>
      <c r="X19" s="655"/>
      <c r="Y19" s="655"/>
      <c r="Z19" s="655"/>
      <c r="AA19" s="655"/>
      <c r="AB19" s="655"/>
      <c r="AC19" s="5"/>
      <c r="AD19" s="1"/>
      <c r="AE19" s="1"/>
      <c r="AF19" s="1"/>
      <c r="AG19" s="1"/>
      <c r="AH19" s="1"/>
      <c r="AI19" s="1"/>
    </row>
    <row r="20" spans="1:35" ht="25.5" customHeight="1">
      <c r="A20" s="329"/>
      <c r="B20" s="329"/>
      <c r="C20" s="329"/>
      <c r="D20" s="329"/>
      <c r="E20" s="329"/>
      <c r="F20" s="329"/>
      <c r="G20" s="329"/>
      <c r="H20" s="329"/>
      <c r="I20" s="329"/>
      <c r="J20" s="5"/>
      <c r="K20" s="127" t="s">
        <v>221</v>
      </c>
      <c r="L20" s="19"/>
      <c r="M20" s="5"/>
      <c r="N20" s="5"/>
      <c r="O20" s="656">
        <f>IF(別紙!H5&lt;&gt;"",IF(別紙!H5="",第二面!K5,SUBSTITUTE(第二面!K5,RIGHT(第二面!K5,3),"")),第二面!K5)</f>
        <v>0</v>
      </c>
      <c r="P20" s="656"/>
      <c r="Q20" s="656"/>
      <c r="R20" s="656"/>
      <c r="S20" s="656"/>
      <c r="T20" s="656"/>
      <c r="U20" s="656"/>
      <c r="V20" s="656"/>
      <c r="W20" s="656"/>
      <c r="X20" s="656"/>
      <c r="Y20" s="656"/>
      <c r="Z20" s="656"/>
      <c r="AA20" s="656"/>
      <c r="AB20" s="656"/>
      <c r="AC20" s="656"/>
      <c r="AD20" s="1"/>
      <c r="AE20" s="1"/>
      <c r="AF20" s="1"/>
      <c r="AG20" s="1"/>
      <c r="AH20" s="1"/>
      <c r="AI20" s="1"/>
    </row>
    <row r="21" spans="1:35" ht="25.5" customHeight="1">
      <c r="A21" s="4"/>
      <c r="B21" s="4"/>
      <c r="C21" s="4"/>
      <c r="D21" s="4"/>
      <c r="E21" s="4"/>
      <c r="F21" s="4"/>
      <c r="G21" s="4"/>
      <c r="H21" s="4"/>
      <c r="I21" s="4"/>
      <c r="J21" s="5"/>
      <c r="K21" s="5"/>
      <c r="L21" s="5"/>
      <c r="M21" s="5"/>
      <c r="N21" s="5"/>
      <c r="O21" s="656" t="str">
        <f>IF(別紙!H5&lt;&gt;"",別紙!H5,"")</f>
        <v/>
      </c>
      <c r="P21" s="656"/>
      <c r="Q21" s="656"/>
      <c r="R21" s="656"/>
      <c r="S21" s="656"/>
      <c r="T21" s="656"/>
      <c r="U21" s="656"/>
      <c r="V21" s="656"/>
      <c r="W21" s="656"/>
      <c r="X21" s="656"/>
      <c r="Y21" s="656"/>
      <c r="Z21" s="656"/>
      <c r="AA21" s="656"/>
      <c r="AB21" s="656"/>
      <c r="AC21" s="656"/>
      <c r="AD21" s="1"/>
      <c r="AE21" s="1"/>
      <c r="AF21" s="1"/>
      <c r="AG21" s="1"/>
      <c r="AH21" s="1"/>
      <c r="AI21" s="1"/>
    </row>
    <row r="22" spans="1:35" ht="25.5" customHeight="1">
      <c r="A22" s="5"/>
      <c r="B22" s="5"/>
      <c r="C22" s="5"/>
      <c r="D22" s="5"/>
      <c r="E22" s="5"/>
      <c r="F22" s="5"/>
      <c r="G22" s="5"/>
      <c r="H22" s="5"/>
      <c r="I22" s="5"/>
      <c r="J22" s="5"/>
      <c r="K22" s="5"/>
      <c r="L22" s="5"/>
      <c r="M22" s="5"/>
      <c r="N22" s="5"/>
      <c r="O22" s="656" t="str">
        <f>IF(別紙!H12&lt;&gt;"",別紙!H12,"")</f>
        <v/>
      </c>
      <c r="P22" s="656"/>
      <c r="Q22" s="656"/>
      <c r="R22" s="656"/>
      <c r="S22" s="656"/>
      <c r="T22" s="656"/>
      <c r="U22" s="656"/>
      <c r="V22" s="656"/>
      <c r="W22" s="656"/>
      <c r="X22" s="656"/>
      <c r="Y22" s="656"/>
      <c r="Z22" s="656"/>
      <c r="AA22" s="656"/>
      <c r="AB22" s="656"/>
      <c r="AC22" s="656"/>
      <c r="AD22" s="1"/>
      <c r="AE22" s="1"/>
      <c r="AF22" s="1"/>
      <c r="AG22" s="1"/>
      <c r="AI22" s="1"/>
    </row>
    <row r="23" spans="1:35" ht="25.5" customHeight="1">
      <c r="A23" s="5"/>
      <c r="B23" s="5"/>
      <c r="C23" s="5"/>
      <c r="D23" s="5"/>
      <c r="E23" s="5"/>
      <c r="F23" s="5"/>
      <c r="G23" s="5"/>
      <c r="H23" s="5"/>
      <c r="I23" s="5"/>
      <c r="J23" s="5"/>
      <c r="K23" s="5"/>
      <c r="L23" s="5"/>
      <c r="M23" s="19"/>
      <c r="N23" s="19"/>
      <c r="O23" s="657" t="str">
        <f>IF(別紙!H19&lt;&gt;"",別紙!H19,"")</f>
        <v/>
      </c>
      <c r="P23" s="657"/>
      <c r="Q23" s="657"/>
      <c r="R23" s="657"/>
      <c r="S23" s="657"/>
      <c r="T23" s="657"/>
      <c r="U23" s="657"/>
      <c r="V23" s="657"/>
      <c r="W23" s="657"/>
      <c r="X23" s="657"/>
      <c r="Y23" s="657"/>
      <c r="Z23" s="657"/>
      <c r="AA23" s="657"/>
      <c r="AB23" s="657"/>
      <c r="AC23" s="657"/>
      <c r="AD23" s="1"/>
      <c r="AE23" s="1"/>
      <c r="AF23" s="1"/>
      <c r="AG23" s="1"/>
      <c r="AH23" s="1"/>
      <c r="AI23" s="1"/>
    </row>
    <row r="24" spans="1:35" ht="24" customHeight="1">
      <c r="A24" s="329"/>
      <c r="B24" s="329"/>
      <c r="C24" s="329"/>
      <c r="D24" s="329"/>
      <c r="E24" s="329"/>
      <c r="F24" s="329"/>
      <c r="G24" s="329"/>
      <c r="H24" s="329"/>
      <c r="I24" s="329"/>
      <c r="J24" s="19"/>
      <c r="K24" s="19" t="s">
        <v>222</v>
      </c>
      <c r="L24" s="19"/>
      <c r="M24" s="5"/>
      <c r="N24" s="19"/>
      <c r="O24" s="658">
        <f>第二面!K22</f>
        <v>0</v>
      </c>
      <c r="P24" s="658"/>
      <c r="Q24" s="658"/>
      <c r="R24" s="658"/>
      <c r="S24" s="658"/>
      <c r="T24" s="658"/>
      <c r="U24" s="658"/>
      <c r="V24" s="658"/>
      <c r="W24" s="658"/>
      <c r="X24" s="658"/>
      <c r="Y24" s="658"/>
      <c r="Z24" s="658"/>
      <c r="AA24" s="658"/>
      <c r="AB24" s="658"/>
      <c r="AC24" s="658"/>
      <c r="AD24" s="1"/>
      <c r="AE24" s="1"/>
      <c r="AF24" s="1"/>
      <c r="AG24" s="1"/>
      <c r="AH24" s="1"/>
      <c r="AI24" s="1"/>
    </row>
    <row r="25" spans="1:35" ht="17.100000000000001" customHeight="1">
      <c r="A25" s="4"/>
      <c r="B25" s="4"/>
      <c r="C25" s="4"/>
      <c r="D25" s="4"/>
      <c r="E25" s="4"/>
      <c r="F25" s="4"/>
      <c r="G25" s="4"/>
      <c r="H25" s="4"/>
      <c r="I25" s="4"/>
      <c r="J25" s="5"/>
      <c r="K25" s="5"/>
      <c r="L25" s="5"/>
      <c r="M25" s="5"/>
      <c r="N25" s="5"/>
      <c r="O25" s="5"/>
      <c r="P25" s="5"/>
      <c r="Q25" s="5"/>
      <c r="R25" s="5"/>
      <c r="S25" s="5"/>
      <c r="T25" s="5"/>
      <c r="U25" s="5"/>
      <c r="V25" s="5"/>
      <c r="W25" s="5"/>
      <c r="X25" s="5"/>
      <c r="Y25" s="5"/>
      <c r="Z25" s="5"/>
      <c r="AA25" s="5"/>
      <c r="AB25" s="5"/>
      <c r="AC25" s="5"/>
      <c r="AD25" s="1"/>
      <c r="AE25" s="1"/>
      <c r="AF25" s="1"/>
      <c r="AG25" s="1"/>
      <c r="AH25" s="1"/>
      <c r="AI25" s="1"/>
    </row>
    <row r="26" spans="1:35" ht="17.100000000000001" customHeight="1">
      <c r="A26" s="4"/>
      <c r="B26" s="19" t="str">
        <f>IF($AD$5="確認申請","","【計画を変更する建築物の直前の確認】")</f>
        <v/>
      </c>
      <c r="C26" s="4"/>
      <c r="D26" s="19"/>
      <c r="E26" s="19"/>
      <c r="F26" s="19"/>
      <c r="G26" s="19"/>
      <c r="H26" s="19"/>
      <c r="I26" s="19"/>
      <c r="J26" s="19"/>
      <c r="K26" s="19"/>
      <c r="L26" s="5"/>
      <c r="M26" s="5"/>
      <c r="N26" s="5"/>
      <c r="O26" s="5"/>
      <c r="P26" s="5"/>
      <c r="Q26" s="5"/>
      <c r="R26" s="5"/>
      <c r="S26" s="5"/>
      <c r="T26" s="5"/>
      <c r="U26" s="5"/>
      <c r="V26" s="5"/>
      <c r="W26" s="5"/>
      <c r="X26" s="5"/>
      <c r="Y26" s="5"/>
      <c r="Z26" s="5"/>
      <c r="AA26" s="5"/>
      <c r="AB26" s="5"/>
      <c r="AC26" s="5"/>
      <c r="AD26" s="1"/>
      <c r="AE26" s="1"/>
      <c r="AF26" s="1"/>
      <c r="AG26" s="1"/>
      <c r="AH26" s="1"/>
      <c r="AI26" s="1"/>
    </row>
    <row r="27" spans="1:35" ht="17.100000000000001" customHeight="1">
      <c r="A27" s="4"/>
      <c r="B27" s="19" t="str">
        <f>IF($AD$5="確認申請",""," 【確認済証番号】")</f>
        <v/>
      </c>
      <c r="C27" s="4"/>
      <c r="D27" s="4"/>
      <c r="E27" s="4"/>
      <c r="F27" s="4"/>
      <c r="G27" s="4"/>
      <c r="H27" s="332"/>
      <c r="I27" s="332"/>
      <c r="J27" s="614" t="str">
        <f>IF($AD$5="確認申請","","第 SKA")</f>
        <v/>
      </c>
      <c r="K27" s="614"/>
      <c r="L27" s="659"/>
      <c r="M27" s="659"/>
      <c r="N27" s="659"/>
      <c r="O27" s="659"/>
      <c r="P27" s="659"/>
      <c r="Q27" s="333" t="str">
        <f>IF($AD$5="確認申請","","号")</f>
        <v/>
      </c>
      <c r="R27" s="5"/>
      <c r="S27" s="5"/>
      <c r="T27" s="5"/>
      <c r="U27" s="5"/>
      <c r="V27" s="5"/>
      <c r="W27" s="5"/>
      <c r="X27" s="5"/>
      <c r="Y27" s="5"/>
      <c r="Z27" s="5"/>
      <c r="AA27" s="5"/>
      <c r="AB27" s="5"/>
      <c r="AC27" s="5"/>
      <c r="AD27" s="1"/>
      <c r="AE27" s="1"/>
      <c r="AF27" s="1"/>
      <c r="AG27" s="1"/>
      <c r="AH27" s="1"/>
      <c r="AI27" s="1"/>
    </row>
    <row r="28" spans="1:35" ht="17.100000000000001" customHeight="1">
      <c r="A28" s="4"/>
      <c r="B28" s="19" t="str">
        <f>IF($AD$5="確認申請",""," 【確認済証交付年月日】")</f>
        <v/>
      </c>
      <c r="C28" s="4"/>
      <c r="D28" s="4"/>
      <c r="E28" s="4"/>
      <c r="F28" s="4"/>
      <c r="G28" s="4"/>
      <c r="H28" s="4"/>
      <c r="I28" s="34"/>
      <c r="J28" s="615"/>
      <c r="K28" s="615"/>
      <c r="L28" s="615"/>
      <c r="M28" s="615"/>
      <c r="N28" s="615"/>
      <c r="O28" s="615"/>
      <c r="P28" s="615"/>
      <c r="Q28" s="333"/>
      <c r="R28" s="333"/>
      <c r="S28" s="333"/>
      <c r="T28" s="333"/>
      <c r="U28" s="333"/>
      <c r="V28" s="333"/>
      <c r="W28" s="333"/>
      <c r="X28" s="333"/>
      <c r="Y28" s="333"/>
      <c r="Z28" s="333"/>
      <c r="AA28" s="333"/>
      <c r="AB28" s="333"/>
      <c r="AC28" s="333"/>
      <c r="AD28" s="1"/>
      <c r="AE28" s="1"/>
      <c r="AF28" s="1"/>
      <c r="AG28" s="1"/>
      <c r="AH28" s="1"/>
      <c r="AI28" s="1"/>
    </row>
    <row r="29" spans="1:35" ht="17.100000000000001" customHeight="1">
      <c r="A29" s="4"/>
      <c r="B29" s="19" t="str">
        <f>IF($AD$5="確認申請",""," 【確認済証交付者】")</f>
        <v/>
      </c>
      <c r="C29" s="4"/>
      <c r="D29" s="4"/>
      <c r="E29" s="4"/>
      <c r="F29" s="4"/>
      <c r="G29" s="4"/>
      <c r="H29" s="4"/>
      <c r="I29" s="334"/>
      <c r="J29" s="614" t="str">
        <f>IF($AD$5="確認申請","","株式会社　総研　代表取締役　小岩　圭一")</f>
        <v/>
      </c>
      <c r="K29" s="614"/>
      <c r="L29" s="614"/>
      <c r="M29" s="614"/>
      <c r="N29" s="614"/>
      <c r="O29" s="614"/>
      <c r="P29" s="614"/>
      <c r="Q29" s="614"/>
      <c r="R29" s="614"/>
      <c r="S29" s="614"/>
      <c r="T29" s="614"/>
      <c r="U29" s="614"/>
      <c r="V29" s="19"/>
      <c r="W29" s="333"/>
      <c r="X29" s="333"/>
      <c r="Y29" s="333"/>
      <c r="Z29" s="333"/>
      <c r="AA29" s="333"/>
      <c r="AB29" s="333"/>
      <c r="AC29" s="333"/>
      <c r="AD29" s="1"/>
      <c r="AE29" s="1"/>
      <c r="AF29" s="1"/>
      <c r="AG29" s="1"/>
      <c r="AH29" s="1"/>
      <c r="AI29" s="1"/>
    </row>
    <row r="30" spans="1:35" ht="17.100000000000001" customHeight="1">
      <c r="A30" s="4"/>
      <c r="B30" s="19" t="str">
        <f>IF($AD$5="確認申請",""," 【計画変更の概要】")</f>
        <v/>
      </c>
      <c r="C30" s="19"/>
      <c r="D30" s="19"/>
      <c r="E30" s="19"/>
      <c r="F30" s="19"/>
      <c r="G30" s="19"/>
      <c r="H30" s="19"/>
      <c r="I30" s="19"/>
      <c r="J30" s="333"/>
      <c r="K30" s="333"/>
      <c r="L30" s="333"/>
      <c r="M30" s="333"/>
      <c r="N30" s="333"/>
      <c r="O30" s="333"/>
      <c r="P30" s="333"/>
      <c r="Q30" s="333"/>
      <c r="R30" s="333"/>
      <c r="S30" s="333"/>
      <c r="T30" s="333"/>
      <c r="U30" s="333"/>
      <c r="V30" s="333"/>
      <c r="W30" s="333"/>
      <c r="X30" s="333"/>
      <c r="Y30" s="333"/>
      <c r="Z30" s="333"/>
      <c r="AA30" s="333"/>
      <c r="AB30" s="333"/>
      <c r="AC30" s="333"/>
      <c r="AD30" s="1"/>
      <c r="AE30" s="1"/>
      <c r="AF30" s="1"/>
      <c r="AG30" s="1"/>
      <c r="AH30" s="1"/>
      <c r="AI30" s="1"/>
    </row>
    <row r="31" spans="1:35" ht="17.100000000000001" customHeight="1">
      <c r="A31" s="4"/>
      <c r="B31" s="4"/>
      <c r="C31" s="613"/>
      <c r="D31" s="613"/>
      <c r="E31" s="613"/>
      <c r="F31" s="613"/>
      <c r="G31" s="613"/>
      <c r="H31" s="613"/>
      <c r="I31" s="613"/>
      <c r="J31" s="613"/>
      <c r="K31" s="613"/>
      <c r="L31" s="613"/>
      <c r="M31" s="613"/>
      <c r="N31" s="613"/>
      <c r="O31" s="613"/>
      <c r="P31" s="613"/>
      <c r="Q31" s="613"/>
      <c r="R31" s="613"/>
      <c r="S31" s="613"/>
      <c r="T31" s="613"/>
      <c r="U31" s="613"/>
      <c r="V31" s="613"/>
      <c r="W31" s="613"/>
      <c r="X31" s="613"/>
      <c r="Y31" s="613"/>
      <c r="Z31" s="613"/>
      <c r="AA31" s="613"/>
      <c r="AB31" s="613"/>
      <c r="AC31" s="613"/>
      <c r="AD31" s="1"/>
      <c r="AE31" s="1"/>
      <c r="AF31" s="1"/>
      <c r="AG31" s="1"/>
      <c r="AH31" s="1"/>
      <c r="AI31" s="1"/>
    </row>
    <row r="32" spans="1:35" ht="17.100000000000001" customHeight="1">
      <c r="A32" s="335"/>
      <c r="B32" s="335"/>
      <c r="C32" s="613"/>
      <c r="D32" s="613"/>
      <c r="E32" s="613"/>
      <c r="F32" s="613"/>
      <c r="G32" s="613"/>
      <c r="H32" s="613"/>
      <c r="I32" s="613"/>
      <c r="J32" s="613"/>
      <c r="K32" s="613"/>
      <c r="L32" s="613"/>
      <c r="M32" s="613"/>
      <c r="N32" s="613"/>
      <c r="O32" s="613"/>
      <c r="P32" s="613"/>
      <c r="Q32" s="613"/>
      <c r="R32" s="613"/>
      <c r="S32" s="613"/>
      <c r="T32" s="613"/>
      <c r="U32" s="613"/>
      <c r="V32" s="613"/>
      <c r="W32" s="613"/>
      <c r="X32" s="613"/>
      <c r="Y32" s="613"/>
      <c r="Z32" s="613"/>
      <c r="AA32" s="613"/>
      <c r="AB32" s="613"/>
      <c r="AC32" s="613"/>
      <c r="AD32" s="1"/>
      <c r="AE32" s="1"/>
      <c r="AF32" s="1"/>
      <c r="AG32" s="1"/>
      <c r="AH32" s="1"/>
      <c r="AI32" s="1"/>
    </row>
    <row r="33" spans="1:35" ht="17.100000000000001" customHeight="1">
      <c r="A33" s="335"/>
      <c r="B33" s="335"/>
      <c r="C33" s="613"/>
      <c r="D33" s="613"/>
      <c r="E33" s="613"/>
      <c r="F33" s="613"/>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1"/>
      <c r="AE33" s="1"/>
      <c r="AF33" s="1"/>
      <c r="AG33" s="1"/>
      <c r="AH33" s="1"/>
      <c r="AI33" s="1"/>
    </row>
    <row r="34" spans="1:35" ht="17.100000000000001" customHeight="1">
      <c r="A34" s="5"/>
      <c r="B34" s="5"/>
      <c r="C34" s="613"/>
      <c r="D34" s="613"/>
      <c r="E34" s="613"/>
      <c r="F34" s="613"/>
      <c r="G34" s="613"/>
      <c r="H34" s="613"/>
      <c r="I34" s="613"/>
      <c r="J34" s="613"/>
      <c r="K34" s="613"/>
      <c r="L34" s="613"/>
      <c r="M34" s="613"/>
      <c r="N34" s="613"/>
      <c r="O34" s="613"/>
      <c r="P34" s="613"/>
      <c r="Q34" s="613"/>
      <c r="R34" s="613"/>
      <c r="S34" s="613"/>
      <c r="T34" s="613"/>
      <c r="U34" s="613"/>
      <c r="V34" s="613"/>
      <c r="W34" s="613"/>
      <c r="X34" s="613"/>
      <c r="Y34" s="613"/>
      <c r="Z34" s="613"/>
      <c r="AA34" s="613"/>
      <c r="AB34" s="613"/>
      <c r="AC34" s="613"/>
      <c r="AD34" s="1"/>
      <c r="AE34" s="1"/>
      <c r="AF34" s="1"/>
      <c r="AG34" s="1"/>
      <c r="AH34" s="1"/>
      <c r="AI34" s="1"/>
    </row>
    <row r="35" spans="1:35" ht="17.100000000000001" customHeight="1">
      <c r="A35" s="336"/>
      <c r="B35" s="336"/>
      <c r="C35" s="613"/>
      <c r="D35" s="613"/>
      <c r="E35" s="613"/>
      <c r="F35" s="613"/>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1"/>
      <c r="AE35" s="1"/>
      <c r="AF35" s="1"/>
      <c r="AG35" s="1"/>
      <c r="AH35" s="1"/>
      <c r="AI35" s="1"/>
    </row>
    <row r="36" spans="1:35" ht="17.100000000000001" customHeight="1">
      <c r="A36" s="41"/>
      <c r="B36" s="41"/>
      <c r="C36" s="613"/>
      <c r="D36" s="613"/>
      <c r="E36" s="613"/>
      <c r="F36" s="613"/>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1"/>
      <c r="AE36" s="1"/>
      <c r="AF36" s="1"/>
      <c r="AG36" s="1"/>
      <c r="AH36" s="1"/>
      <c r="AI36" s="1"/>
    </row>
    <row r="37" spans="1:35" ht="17.100000000000001" customHeight="1">
      <c r="A37" s="634" t="s">
        <v>226</v>
      </c>
      <c r="B37" s="635"/>
      <c r="C37" s="635"/>
      <c r="D37" s="635"/>
      <c r="E37" s="635"/>
      <c r="F37" s="635"/>
      <c r="G37" s="635"/>
      <c r="H37" s="635"/>
      <c r="I37" s="635"/>
      <c r="J37" s="635"/>
      <c r="K37" s="635"/>
      <c r="L37" s="635"/>
      <c r="M37" s="635"/>
      <c r="N37" s="635"/>
      <c r="O37" s="635"/>
      <c r="P37" s="635"/>
      <c r="Q37" s="635"/>
      <c r="R37" s="635"/>
      <c r="S37" s="635"/>
      <c r="T37" s="635"/>
      <c r="U37" s="635"/>
      <c r="V37" s="635"/>
      <c r="W37" s="635"/>
      <c r="X37" s="635"/>
      <c r="Y37" s="635"/>
      <c r="Z37" s="635"/>
      <c r="AA37" s="635"/>
      <c r="AB37" s="635"/>
      <c r="AC37" s="636"/>
      <c r="AD37" s="1"/>
      <c r="AE37" s="1"/>
      <c r="AF37" s="1"/>
      <c r="AG37" s="1"/>
      <c r="AH37" s="1"/>
      <c r="AI37" s="1"/>
    </row>
    <row r="38" spans="1:35" ht="17.100000000000001" customHeight="1">
      <c r="A38" s="637"/>
      <c r="B38" s="638"/>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8"/>
      <c r="AA38" s="638"/>
      <c r="AB38" s="638"/>
      <c r="AC38" s="639"/>
      <c r="AD38" s="1"/>
      <c r="AE38" s="1"/>
      <c r="AF38" s="1"/>
      <c r="AG38" s="1"/>
      <c r="AH38" s="1"/>
      <c r="AI38" s="1"/>
    </row>
    <row r="39" spans="1:35" ht="17.100000000000001" customHeight="1">
      <c r="A39" s="630" t="s">
        <v>223</v>
      </c>
      <c r="B39" s="631"/>
      <c r="C39" s="631"/>
      <c r="D39" s="631"/>
      <c r="E39" s="631"/>
      <c r="F39" s="631"/>
      <c r="G39" s="631"/>
      <c r="H39" s="631"/>
      <c r="I39" s="632"/>
      <c r="J39" s="633" t="s">
        <v>224</v>
      </c>
      <c r="K39" s="633"/>
      <c r="L39" s="633"/>
      <c r="M39" s="633"/>
      <c r="N39" s="633"/>
      <c r="O39" s="633"/>
      <c r="P39" s="633" t="s">
        <v>225</v>
      </c>
      <c r="Q39" s="633"/>
      <c r="R39" s="633"/>
      <c r="S39" s="633"/>
      <c r="T39" s="633"/>
      <c r="U39" s="630" t="s">
        <v>227</v>
      </c>
      <c r="V39" s="631"/>
      <c r="W39" s="631"/>
      <c r="X39" s="631"/>
      <c r="Y39" s="631"/>
      <c r="Z39" s="631"/>
      <c r="AA39" s="631"/>
      <c r="AB39" s="631"/>
      <c r="AC39" s="632"/>
      <c r="AD39" s="1"/>
      <c r="AE39" s="1"/>
      <c r="AF39" s="1"/>
      <c r="AG39" s="1"/>
      <c r="AH39" s="1"/>
      <c r="AI39" s="1"/>
    </row>
    <row r="40" spans="1:35" ht="17.100000000000001" customHeight="1">
      <c r="A40" s="630"/>
      <c r="B40" s="631"/>
      <c r="C40" s="631"/>
      <c r="D40" s="631"/>
      <c r="E40" s="631"/>
      <c r="F40" s="631"/>
      <c r="G40" s="631"/>
      <c r="H40" s="631"/>
      <c r="I40" s="632"/>
      <c r="J40" s="633"/>
      <c r="K40" s="633"/>
      <c r="L40" s="633"/>
      <c r="M40" s="633"/>
      <c r="N40" s="633"/>
      <c r="O40" s="633"/>
      <c r="P40" s="633"/>
      <c r="Q40" s="633"/>
      <c r="R40" s="633"/>
      <c r="S40" s="633"/>
      <c r="T40" s="633"/>
      <c r="U40" s="630"/>
      <c r="V40" s="631"/>
      <c r="W40" s="631"/>
      <c r="X40" s="631"/>
      <c r="Y40" s="631"/>
      <c r="Z40" s="631"/>
      <c r="AA40" s="631"/>
      <c r="AB40" s="631"/>
      <c r="AC40" s="632"/>
      <c r="AD40" s="1"/>
      <c r="AE40" s="1"/>
      <c r="AF40" s="1"/>
      <c r="AG40" s="1"/>
      <c r="AH40" s="1"/>
      <c r="AI40" s="1"/>
    </row>
    <row r="41" spans="1:35" ht="17.100000000000001" customHeight="1">
      <c r="A41" s="646" t="s">
        <v>311</v>
      </c>
      <c r="B41" s="647"/>
      <c r="C41" s="647"/>
      <c r="D41" s="647"/>
      <c r="E41" s="647"/>
      <c r="F41" s="647"/>
      <c r="G41" s="647"/>
      <c r="H41" s="647"/>
      <c r="I41" s="648"/>
      <c r="J41" s="633"/>
      <c r="K41" s="633"/>
      <c r="L41" s="633"/>
      <c r="M41" s="633"/>
      <c r="N41" s="633"/>
      <c r="O41" s="633"/>
      <c r="P41" s="633"/>
      <c r="Q41" s="633"/>
      <c r="R41" s="633"/>
      <c r="S41" s="633"/>
      <c r="T41" s="633"/>
      <c r="U41" s="646" t="s">
        <v>311</v>
      </c>
      <c r="V41" s="647"/>
      <c r="W41" s="647"/>
      <c r="X41" s="647"/>
      <c r="Y41" s="647"/>
      <c r="Z41" s="647"/>
      <c r="AA41" s="647"/>
      <c r="AB41" s="647"/>
      <c r="AC41" s="648"/>
      <c r="AD41" s="1"/>
      <c r="AE41" s="1"/>
      <c r="AF41" s="1"/>
      <c r="AG41" s="1"/>
      <c r="AH41" s="1"/>
      <c r="AI41" s="1"/>
    </row>
    <row r="42" spans="1:35" ht="17.100000000000001" customHeight="1">
      <c r="A42" s="649"/>
      <c r="B42" s="650"/>
      <c r="C42" s="650"/>
      <c r="D42" s="650"/>
      <c r="E42" s="650"/>
      <c r="F42" s="650"/>
      <c r="G42" s="650"/>
      <c r="H42" s="650"/>
      <c r="I42" s="651"/>
      <c r="J42" s="633"/>
      <c r="K42" s="633"/>
      <c r="L42" s="633"/>
      <c r="M42" s="633"/>
      <c r="N42" s="633"/>
      <c r="O42" s="633"/>
      <c r="P42" s="633"/>
      <c r="Q42" s="633"/>
      <c r="R42" s="633"/>
      <c r="S42" s="633"/>
      <c r="T42" s="633"/>
      <c r="U42" s="649"/>
      <c r="V42" s="650"/>
      <c r="W42" s="650"/>
      <c r="X42" s="650"/>
      <c r="Y42" s="650"/>
      <c r="Z42" s="650"/>
      <c r="AA42" s="650"/>
      <c r="AB42" s="650"/>
      <c r="AC42" s="651"/>
      <c r="AD42" s="1"/>
      <c r="AE42" s="1"/>
      <c r="AF42" s="1"/>
      <c r="AG42" s="1"/>
      <c r="AH42" s="1"/>
      <c r="AI42" s="1"/>
    </row>
    <row r="43" spans="1:35" ht="17.100000000000001" customHeight="1">
      <c r="A43" s="640" t="s">
        <v>306</v>
      </c>
      <c r="B43" s="641"/>
      <c r="C43" s="641"/>
      <c r="D43" s="641"/>
      <c r="E43" s="641"/>
      <c r="F43" s="641"/>
      <c r="G43" s="641"/>
      <c r="H43" s="641"/>
      <c r="I43" s="642"/>
      <c r="J43" s="633"/>
      <c r="K43" s="633"/>
      <c r="L43" s="633"/>
      <c r="M43" s="633"/>
      <c r="N43" s="633"/>
      <c r="O43" s="633"/>
      <c r="P43" s="633"/>
      <c r="Q43" s="633"/>
      <c r="R43" s="633"/>
      <c r="S43" s="633"/>
      <c r="T43" s="633"/>
      <c r="U43" s="640" t="s">
        <v>306</v>
      </c>
      <c r="V43" s="641"/>
      <c r="W43" s="641"/>
      <c r="X43" s="641"/>
      <c r="Y43" s="641"/>
      <c r="Z43" s="641"/>
      <c r="AA43" s="641"/>
      <c r="AB43" s="641"/>
      <c r="AC43" s="642"/>
      <c r="AD43" s="1"/>
      <c r="AE43" s="1"/>
      <c r="AF43" s="1"/>
      <c r="AG43" s="1"/>
      <c r="AH43" s="1"/>
      <c r="AI43" s="1"/>
    </row>
    <row r="44" spans="1:35" ht="17.100000000000001" customHeight="1">
      <c r="A44" s="643"/>
      <c r="B44" s="644"/>
      <c r="C44" s="644"/>
      <c r="D44" s="644"/>
      <c r="E44" s="644"/>
      <c r="F44" s="644"/>
      <c r="G44" s="644"/>
      <c r="H44" s="644"/>
      <c r="I44" s="645"/>
      <c r="J44" s="633"/>
      <c r="K44" s="633"/>
      <c r="L44" s="633"/>
      <c r="M44" s="633"/>
      <c r="N44" s="633"/>
      <c r="O44" s="633"/>
      <c r="P44" s="633"/>
      <c r="Q44" s="633"/>
      <c r="R44" s="633"/>
      <c r="S44" s="633"/>
      <c r="T44" s="633"/>
      <c r="U44" s="643"/>
      <c r="V44" s="644"/>
      <c r="W44" s="644"/>
      <c r="X44" s="644"/>
      <c r="Y44" s="644"/>
      <c r="Z44" s="644"/>
      <c r="AA44" s="644"/>
      <c r="AB44" s="644"/>
      <c r="AC44" s="645"/>
      <c r="AD44" s="1"/>
      <c r="AE44" s="1"/>
      <c r="AF44" s="1"/>
      <c r="AG44" s="1"/>
      <c r="AH44" s="1"/>
      <c r="AI44" s="1"/>
    </row>
    <row r="45" spans="1:35" ht="17.100000000000001" customHeight="1">
      <c r="A45" s="626" t="s">
        <v>312</v>
      </c>
      <c r="B45" s="627"/>
      <c r="C45" s="627"/>
      <c r="D45" s="42"/>
      <c r="E45" s="42"/>
      <c r="F45" s="42"/>
      <c r="G45" s="42"/>
      <c r="H45" s="42"/>
      <c r="I45" s="43"/>
      <c r="J45" s="633"/>
      <c r="K45" s="633"/>
      <c r="L45" s="633"/>
      <c r="M45" s="633"/>
      <c r="N45" s="633"/>
      <c r="O45" s="633"/>
      <c r="P45" s="633"/>
      <c r="Q45" s="633"/>
      <c r="R45" s="633"/>
      <c r="S45" s="633"/>
      <c r="T45" s="633"/>
      <c r="U45" s="626" t="s">
        <v>312</v>
      </c>
      <c r="V45" s="627"/>
      <c r="W45" s="627"/>
      <c r="X45" s="42"/>
      <c r="Y45" s="42"/>
      <c r="Z45" s="42"/>
      <c r="AA45" s="42"/>
      <c r="AB45" s="42"/>
      <c r="AC45" s="43"/>
      <c r="AD45" s="1"/>
      <c r="AE45" s="1"/>
      <c r="AF45" s="1"/>
      <c r="AG45" s="1"/>
      <c r="AH45" s="1"/>
      <c r="AI45" s="1"/>
    </row>
    <row r="46" spans="1:35" ht="17.100000000000001" customHeight="1">
      <c r="A46" s="628"/>
      <c r="B46" s="629"/>
      <c r="C46" s="629"/>
      <c r="D46" s="41"/>
      <c r="E46" s="41"/>
      <c r="F46" s="41"/>
      <c r="G46" s="41"/>
      <c r="H46" s="41"/>
      <c r="I46" s="44"/>
      <c r="J46" s="633"/>
      <c r="K46" s="633"/>
      <c r="L46" s="633"/>
      <c r="M46" s="633"/>
      <c r="N46" s="633"/>
      <c r="O46" s="633"/>
      <c r="P46" s="633"/>
      <c r="Q46" s="633"/>
      <c r="R46" s="633"/>
      <c r="S46" s="633"/>
      <c r="T46" s="633"/>
      <c r="U46" s="628"/>
      <c r="V46" s="629"/>
      <c r="W46" s="629"/>
      <c r="X46" s="41"/>
      <c r="Y46" s="41"/>
      <c r="Z46" s="41"/>
      <c r="AA46" s="41"/>
      <c r="AB46" s="41"/>
      <c r="AC46" s="44"/>
      <c r="AD46" s="1"/>
      <c r="AE46" s="1"/>
      <c r="AF46" s="1"/>
      <c r="AG46" s="1"/>
      <c r="AH46" s="1"/>
      <c r="AI46" s="1"/>
    </row>
    <row r="47" spans="1:35">
      <c r="A47" s="337"/>
      <c r="B47" s="337"/>
      <c r="C47" s="337"/>
      <c r="D47" s="337"/>
      <c r="E47" s="337"/>
      <c r="F47" s="337"/>
      <c r="G47" s="337"/>
      <c r="H47" s="337"/>
      <c r="I47" s="337"/>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c r="A48" s="337"/>
      <c r="B48" s="337"/>
      <c r="C48" s="337"/>
      <c r="D48" s="337"/>
      <c r="E48" s="337"/>
      <c r="F48" s="337"/>
      <c r="G48" s="337"/>
      <c r="H48" s="337"/>
      <c r="I48" s="337"/>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sheetData>
  <sheetProtection sheet="1" objects="1" scenarios="1"/>
  <mergeCells count="38">
    <mergeCell ref="AD5:AE5"/>
    <mergeCell ref="C33:AC33"/>
    <mergeCell ref="C34:AC34"/>
    <mergeCell ref="C35:AC35"/>
    <mergeCell ref="C36:AC36"/>
    <mergeCell ref="A16:AC16"/>
    <mergeCell ref="V18:W18"/>
    <mergeCell ref="M19:O19"/>
    <mergeCell ref="P19:AB19"/>
    <mergeCell ref="O20:AC20"/>
    <mergeCell ref="O21:AC21"/>
    <mergeCell ref="O22:AC22"/>
    <mergeCell ref="O23:AC23"/>
    <mergeCell ref="O24:AC24"/>
    <mergeCell ref="L27:P27"/>
    <mergeCell ref="C31:AC31"/>
    <mergeCell ref="A45:C46"/>
    <mergeCell ref="A39:I40"/>
    <mergeCell ref="J39:O40"/>
    <mergeCell ref="J41:O46"/>
    <mergeCell ref="A37:AC38"/>
    <mergeCell ref="U43:AC44"/>
    <mergeCell ref="U41:AC42"/>
    <mergeCell ref="A41:I42"/>
    <mergeCell ref="A43:I44"/>
    <mergeCell ref="U39:AC40"/>
    <mergeCell ref="P39:T40"/>
    <mergeCell ref="P41:T46"/>
    <mergeCell ref="U45:W46"/>
    <mergeCell ref="C32:AC32"/>
    <mergeCell ref="J27:K27"/>
    <mergeCell ref="J28:P28"/>
    <mergeCell ref="J29:U29"/>
    <mergeCell ref="A1:AC1"/>
    <mergeCell ref="A5:AC5"/>
    <mergeCell ref="A8:AC8"/>
    <mergeCell ref="A11:AC13"/>
    <mergeCell ref="A15:AC15"/>
  </mergeCells>
  <phoneticPr fontId="10"/>
  <conditionalFormatting sqref="J28:P28 C31:AC36">
    <cfRule type="expression" dxfId="45" priority="1">
      <formula>($AD$5="計画変更")</formula>
    </cfRule>
  </conditionalFormatting>
  <conditionalFormatting sqref="L27:P27">
    <cfRule type="expression" dxfId="44" priority="2">
      <formula>($AD$5="計画変更")</formula>
    </cfRule>
    <cfRule type="expression" priority="3">
      <formula>($AD$5="計画変更")</formula>
    </cfRule>
  </conditionalFormatting>
  <dataValidations count="3">
    <dataValidation imeMode="on" allowBlank="1" showInputMessage="1" showErrorMessage="1" sqref="O20:O23" xr:uid="{00000000-0002-0000-0000-000000000000}"/>
    <dataValidation type="list" allowBlank="1" showInputMessage="1" showErrorMessage="1" sqref="AD5" xr:uid="{00000000-0002-0000-0000-000001000000}">
      <formula1>"確認申請,計画変更"</formula1>
    </dataValidation>
    <dataValidation imeMode="disabled" allowBlank="1" showInputMessage="1" showErrorMessage="1" sqref="L27:P27" xr:uid="{00000000-0002-0000-0000-000002000000}"/>
  </dataValidations>
  <pageMargins left="0.78740157480314965" right="0" top="0.51181102362204722" bottom="0.51181102362204722" header="0.51181102362204722" footer="0.51181102362204722"/>
  <pageSetup paperSize="9" orientation="portrait" blackAndWhite="1" r:id="rId1"/>
  <headerFooter alignWithMargins="0">
    <oddFooter xml:space="preserve">&amp;R
</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59999389629810485"/>
  </sheetPr>
  <dimension ref="A1:AC95"/>
  <sheetViews>
    <sheetView showZeros="0" view="pageBreakPreview" zoomScaleNormal="100" zoomScaleSheetLayoutView="100" workbookViewId="0">
      <selection activeCell="S12" sqref="S12"/>
    </sheetView>
  </sheetViews>
  <sheetFormatPr defaultRowHeight="13.5"/>
  <cols>
    <col min="1" max="29" width="3" style="75" customWidth="1"/>
    <col min="30" max="16384" width="9" style="75"/>
  </cols>
  <sheetData>
    <row r="1" spans="1:29" ht="13.5" customHeight="1">
      <c r="A1" s="825" t="s">
        <v>372</v>
      </c>
      <c r="B1" s="825"/>
      <c r="C1" s="825"/>
      <c r="D1" s="825"/>
      <c r="E1" s="825"/>
      <c r="F1" s="825"/>
      <c r="G1" s="825"/>
      <c r="H1" s="825"/>
      <c r="I1" s="825"/>
      <c r="J1" s="825"/>
      <c r="K1" s="825"/>
      <c r="L1" s="825"/>
      <c r="M1" s="825"/>
      <c r="N1" s="825"/>
      <c r="O1" s="825"/>
      <c r="P1" s="825"/>
      <c r="Q1" s="825"/>
      <c r="R1" s="825"/>
      <c r="S1" s="825"/>
      <c r="T1" s="825"/>
      <c r="U1" s="825"/>
      <c r="V1" s="825"/>
      <c r="W1" s="825"/>
      <c r="X1" s="825"/>
      <c r="Y1" s="825"/>
      <c r="Z1" s="825"/>
      <c r="AA1" s="825"/>
      <c r="AB1" s="825"/>
      <c r="AC1" s="825"/>
    </row>
    <row r="2" spans="1:29" ht="13.5" customHeight="1">
      <c r="A2" s="76" t="s">
        <v>58</v>
      </c>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row>
    <row r="3" spans="1:29" ht="31.5" customHeight="1">
      <c r="A3" s="156" t="s">
        <v>59</v>
      </c>
      <c r="B3" s="156"/>
      <c r="C3" s="156"/>
      <c r="D3" s="156"/>
      <c r="E3" s="156"/>
      <c r="F3" s="826">
        <f>第三面!F3</f>
        <v>0</v>
      </c>
      <c r="G3" s="826"/>
      <c r="H3" s="826"/>
      <c r="I3" s="826"/>
      <c r="J3" s="826"/>
      <c r="K3" s="826"/>
      <c r="L3" s="826"/>
      <c r="M3" s="826"/>
      <c r="N3" s="826"/>
      <c r="O3" s="826"/>
      <c r="P3" s="826"/>
      <c r="Q3" s="826"/>
      <c r="R3" s="826"/>
      <c r="S3" s="826"/>
      <c r="T3" s="826"/>
      <c r="U3" s="826"/>
      <c r="V3" s="826"/>
      <c r="W3" s="826"/>
      <c r="X3" s="826"/>
      <c r="Y3" s="826"/>
      <c r="Z3" s="826"/>
      <c r="AA3" s="826"/>
      <c r="AB3" s="826"/>
      <c r="AC3" s="826"/>
    </row>
    <row r="4" spans="1:29" ht="16.5" customHeight="1">
      <c r="A4" s="88" t="s">
        <v>60</v>
      </c>
      <c r="B4" s="88"/>
      <c r="C4" s="88"/>
      <c r="D4" s="88"/>
      <c r="E4" s="88"/>
      <c r="F4" s="827">
        <f>第三面!F4</f>
        <v>0</v>
      </c>
      <c r="G4" s="827"/>
      <c r="H4" s="827"/>
      <c r="I4" s="827"/>
      <c r="J4" s="827"/>
      <c r="K4" s="827"/>
      <c r="L4" s="827"/>
      <c r="M4" s="827"/>
      <c r="N4" s="827"/>
      <c r="O4" s="827"/>
      <c r="P4" s="827"/>
      <c r="Q4" s="827"/>
      <c r="R4" s="827"/>
      <c r="S4" s="827"/>
      <c r="T4" s="827"/>
      <c r="U4" s="827"/>
      <c r="V4" s="827"/>
      <c r="W4" s="827"/>
      <c r="X4" s="827"/>
      <c r="Y4" s="827"/>
      <c r="Z4" s="827"/>
      <c r="AA4" s="827"/>
      <c r="AB4" s="827"/>
      <c r="AC4" s="827"/>
    </row>
    <row r="5" spans="1:29" ht="16.5" customHeight="1">
      <c r="A5" s="88" t="s">
        <v>61</v>
      </c>
      <c r="B5" s="88"/>
      <c r="C5" s="88"/>
      <c r="D5" s="88"/>
      <c r="E5" s="88"/>
      <c r="F5" s="82"/>
      <c r="G5" s="82"/>
      <c r="H5" s="82"/>
      <c r="I5" s="82"/>
      <c r="J5" s="82"/>
      <c r="K5" s="82"/>
      <c r="L5" s="82"/>
      <c r="M5" s="82"/>
      <c r="N5" s="82"/>
      <c r="O5" s="82"/>
      <c r="P5" s="82"/>
      <c r="Q5" s="82"/>
      <c r="R5" s="82"/>
      <c r="S5" s="82"/>
      <c r="T5" s="82"/>
      <c r="U5" s="82"/>
      <c r="V5" s="82"/>
      <c r="W5" s="82"/>
      <c r="X5" s="82"/>
      <c r="Y5" s="82"/>
      <c r="Z5" s="82"/>
      <c r="AA5" s="82"/>
      <c r="AB5" s="82"/>
      <c r="AC5" s="82"/>
    </row>
    <row r="6" spans="1:29" ht="16.5" customHeight="1">
      <c r="A6" s="82"/>
      <c r="B6" s="82"/>
      <c r="C6" s="82"/>
      <c r="D6" s="154" t="str">
        <f>第三面!D6</f>
        <v>□</v>
      </c>
      <c r="E6" s="82" t="s">
        <v>371</v>
      </c>
      <c r="F6" s="82"/>
      <c r="G6" s="82"/>
      <c r="H6" s="82"/>
      <c r="I6" s="89"/>
      <c r="J6" s="89" t="s">
        <v>367</v>
      </c>
      <c r="K6" s="154" t="str">
        <f>第三面!K6</f>
        <v>□</v>
      </c>
      <c r="L6" s="82" t="s">
        <v>64</v>
      </c>
      <c r="M6" s="82"/>
      <c r="N6" s="82"/>
      <c r="O6" s="82"/>
      <c r="P6" s="154" t="str">
        <f>第三面!P6</f>
        <v>□</v>
      </c>
      <c r="Q6" s="82" t="s">
        <v>65</v>
      </c>
      <c r="R6" s="82"/>
      <c r="S6" s="82"/>
      <c r="T6" s="82"/>
      <c r="U6" s="82"/>
      <c r="V6" s="154" t="str">
        <f>第三面!V6</f>
        <v>□</v>
      </c>
      <c r="W6" s="82" t="s">
        <v>370</v>
      </c>
      <c r="X6" s="82"/>
      <c r="Y6" s="82"/>
      <c r="Z6" s="82"/>
      <c r="AA6" s="82"/>
      <c r="AB6" s="82"/>
      <c r="AC6" s="82"/>
    </row>
    <row r="7" spans="1:29" ht="16.5" customHeight="1">
      <c r="A7" s="82"/>
      <c r="B7" s="82"/>
      <c r="C7" s="82"/>
      <c r="D7" s="154" t="str">
        <f>第三面!D7</f>
        <v>□</v>
      </c>
      <c r="E7" s="828" t="s">
        <v>369</v>
      </c>
      <c r="F7" s="828"/>
      <c r="G7" s="828"/>
      <c r="H7" s="828"/>
      <c r="I7" s="828"/>
      <c r="J7" s="82"/>
      <c r="K7" s="171" t="str">
        <f>第三面!K7</f>
        <v>□</v>
      </c>
      <c r="L7" s="82" t="s">
        <v>69</v>
      </c>
      <c r="M7" s="82"/>
      <c r="N7" s="82"/>
      <c r="O7" s="82"/>
      <c r="P7" s="82"/>
      <c r="Q7" s="82"/>
      <c r="R7" s="82"/>
      <c r="S7" s="82"/>
      <c r="T7" s="82"/>
      <c r="U7" s="82"/>
      <c r="V7" s="82"/>
      <c r="W7" s="82"/>
      <c r="X7" s="82"/>
      <c r="Y7" s="82"/>
      <c r="Z7" s="82"/>
      <c r="AA7" s="82"/>
      <c r="AB7" s="82"/>
      <c r="AC7" s="82"/>
    </row>
    <row r="8" spans="1:29" ht="16.5" customHeight="1">
      <c r="A8" s="88" t="s">
        <v>368</v>
      </c>
      <c r="B8" s="88"/>
      <c r="C8" s="88"/>
      <c r="D8" s="88"/>
      <c r="E8" s="88"/>
      <c r="F8" s="268" t="str">
        <f>第三面!F8</f>
        <v>□</v>
      </c>
      <c r="G8" s="88" t="s">
        <v>71</v>
      </c>
      <c r="H8" s="90"/>
      <c r="I8" s="90"/>
      <c r="J8" s="90"/>
      <c r="K8" s="268" t="str">
        <f>第三面!K8</f>
        <v>□</v>
      </c>
      <c r="L8" s="90" t="s">
        <v>72</v>
      </c>
      <c r="M8" s="90"/>
      <c r="N8" s="90"/>
      <c r="O8" s="90"/>
      <c r="P8" s="90"/>
      <c r="Q8" s="268" t="str">
        <f>第三面!Q8</f>
        <v>□</v>
      </c>
      <c r="R8" s="90" t="s">
        <v>73</v>
      </c>
      <c r="S8" s="88"/>
      <c r="T8" s="88"/>
      <c r="U8" s="91" t="s">
        <v>367</v>
      </c>
      <c r="V8" s="268" t="str">
        <f>第三面!V8</f>
        <v>□</v>
      </c>
      <c r="W8" s="90" t="s">
        <v>277</v>
      </c>
      <c r="X8" s="88"/>
      <c r="Y8" s="88"/>
      <c r="Z8" s="88"/>
      <c r="AA8" s="88"/>
      <c r="AB8" s="90"/>
      <c r="AC8" s="90"/>
    </row>
    <row r="9" spans="1:29" ht="16.5" customHeight="1">
      <c r="A9" s="90" t="s">
        <v>74</v>
      </c>
      <c r="B9" s="90"/>
      <c r="C9" s="90"/>
      <c r="D9" s="90"/>
      <c r="E9" s="90"/>
      <c r="F9" s="90"/>
      <c r="G9" s="90"/>
      <c r="H9" s="90"/>
      <c r="I9" s="90"/>
      <c r="J9" s="90"/>
      <c r="K9" s="90"/>
      <c r="L9" s="90"/>
      <c r="M9" s="829">
        <f>第三面!M9</f>
        <v>0</v>
      </c>
      <c r="N9" s="829"/>
      <c r="O9" s="829"/>
      <c r="P9" s="829"/>
      <c r="Q9" s="829"/>
      <c r="R9" s="829"/>
      <c r="S9" s="829"/>
      <c r="T9" s="829"/>
      <c r="U9" s="829"/>
      <c r="V9" s="829"/>
      <c r="W9" s="829"/>
      <c r="X9" s="829"/>
      <c r="Y9" s="829"/>
      <c r="Z9" s="829"/>
      <c r="AA9" s="829"/>
      <c r="AB9" s="829"/>
      <c r="AC9" s="829"/>
    </row>
    <row r="10" spans="1:29" ht="13.5" customHeight="1">
      <c r="A10" s="82" t="s">
        <v>75</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row>
    <row r="11" spans="1:29" ht="16.5" customHeight="1">
      <c r="A11" s="82" t="s">
        <v>76</v>
      </c>
      <c r="B11" s="82"/>
      <c r="C11" s="82"/>
      <c r="D11" s="82"/>
      <c r="E11" s="82"/>
      <c r="F11" s="82"/>
      <c r="G11" s="82"/>
      <c r="H11" s="82"/>
      <c r="I11" s="82"/>
      <c r="J11" s="82"/>
      <c r="K11" s="82"/>
      <c r="L11" s="820">
        <f>第三面!L11</f>
        <v>0</v>
      </c>
      <c r="M11" s="820"/>
      <c r="N11" s="820"/>
      <c r="O11" s="820"/>
      <c r="P11" s="820"/>
      <c r="Q11" s="85" t="s">
        <v>365</v>
      </c>
      <c r="R11" s="85"/>
      <c r="S11" s="85"/>
      <c r="T11" s="85"/>
      <c r="U11" s="85"/>
      <c r="V11" s="85"/>
      <c r="W11" s="85"/>
      <c r="X11" s="85"/>
      <c r="Y11" s="85"/>
      <c r="Z11" s="85"/>
      <c r="AA11" s="85"/>
      <c r="AB11" s="82"/>
      <c r="AC11" s="82"/>
    </row>
    <row r="12" spans="1:29" ht="16.5" customHeight="1">
      <c r="A12" s="82" t="s">
        <v>366</v>
      </c>
      <c r="B12" s="82"/>
      <c r="C12" s="82"/>
      <c r="D12" s="82"/>
      <c r="E12" s="82"/>
      <c r="F12" s="85"/>
      <c r="G12" s="85"/>
      <c r="H12" s="85"/>
      <c r="I12" s="85"/>
      <c r="J12" s="85"/>
      <c r="K12" s="85"/>
      <c r="L12" s="830">
        <f>第三面!L12</f>
        <v>0</v>
      </c>
      <c r="M12" s="830"/>
      <c r="N12" s="830"/>
      <c r="O12" s="830"/>
      <c r="P12" s="830"/>
      <c r="Q12" s="85" t="s">
        <v>365</v>
      </c>
      <c r="R12" s="92"/>
      <c r="S12" s="92"/>
      <c r="T12" s="92"/>
      <c r="U12" s="92"/>
      <c r="V12" s="92"/>
      <c r="W12" s="92"/>
      <c r="X12" s="92"/>
      <c r="Y12" s="92"/>
      <c r="Z12" s="92"/>
      <c r="AA12" s="92"/>
      <c r="AB12" s="93"/>
      <c r="AC12" s="93"/>
    </row>
    <row r="13" spans="1:29" ht="16.5" customHeight="1">
      <c r="A13" s="88" t="s">
        <v>79</v>
      </c>
      <c r="B13" s="88"/>
      <c r="C13" s="88"/>
      <c r="D13" s="88"/>
      <c r="E13" s="88"/>
      <c r="F13" s="88"/>
      <c r="G13" s="88"/>
      <c r="H13" s="88"/>
      <c r="I13" s="88"/>
      <c r="J13" s="88"/>
      <c r="K13" s="88"/>
      <c r="L13" s="88"/>
      <c r="M13" s="88"/>
      <c r="N13" s="88"/>
      <c r="O13" s="88"/>
      <c r="P13" s="88"/>
      <c r="Q13" s="88"/>
      <c r="R13" s="88"/>
      <c r="S13" s="88"/>
      <c r="T13" s="88"/>
      <c r="U13" s="88"/>
      <c r="V13" s="88"/>
      <c r="W13" s="88"/>
      <c r="X13" s="88"/>
      <c r="Y13" s="88"/>
      <c r="Z13" s="88"/>
      <c r="AA13" s="88"/>
      <c r="AB13" s="82"/>
      <c r="AC13" s="82"/>
    </row>
    <row r="14" spans="1:29" ht="16.5" customHeight="1">
      <c r="A14" s="82" t="s">
        <v>364</v>
      </c>
      <c r="B14" s="82"/>
      <c r="C14" s="82"/>
      <c r="D14" s="82"/>
      <c r="E14" s="82"/>
      <c r="F14" s="82"/>
      <c r="G14" s="82" t="s">
        <v>363</v>
      </c>
      <c r="H14" s="96"/>
      <c r="I14" s="89" t="s">
        <v>359</v>
      </c>
      <c r="J14" s="832">
        <f>第三面!J14</f>
        <v>0</v>
      </c>
      <c r="K14" s="832"/>
      <c r="L14" s="832"/>
      <c r="M14" s="832"/>
      <c r="N14" s="104" t="s">
        <v>358</v>
      </c>
      <c r="O14" s="832">
        <f>第三面!O14</f>
        <v>0</v>
      </c>
      <c r="P14" s="832"/>
      <c r="Q14" s="832"/>
      <c r="R14" s="832"/>
      <c r="S14" s="104" t="s">
        <v>358</v>
      </c>
      <c r="T14" s="832">
        <f>第三面!T14</f>
        <v>0</v>
      </c>
      <c r="U14" s="832"/>
      <c r="V14" s="832"/>
      <c r="W14" s="832"/>
      <c r="X14" s="85" t="s">
        <v>361</v>
      </c>
      <c r="Y14" s="82"/>
      <c r="Z14" s="82"/>
      <c r="AA14" s="96"/>
      <c r="AB14" s="82"/>
      <c r="AC14" s="96"/>
    </row>
    <row r="15" spans="1:29" ht="16.5" customHeight="1">
      <c r="A15" s="82"/>
      <c r="B15" s="82"/>
      <c r="C15" s="82"/>
      <c r="D15" s="82"/>
      <c r="E15" s="82"/>
      <c r="F15" s="82"/>
      <c r="G15" s="82" t="s">
        <v>362</v>
      </c>
      <c r="H15" s="82"/>
      <c r="I15" s="89" t="s">
        <v>359</v>
      </c>
      <c r="J15" s="832">
        <f>第三面!J15</f>
        <v>0</v>
      </c>
      <c r="K15" s="832"/>
      <c r="L15" s="832"/>
      <c r="M15" s="832"/>
      <c r="N15" s="104" t="s">
        <v>358</v>
      </c>
      <c r="O15" s="832">
        <f>第三面!O15</f>
        <v>0</v>
      </c>
      <c r="P15" s="832"/>
      <c r="Q15" s="832"/>
      <c r="R15" s="832"/>
      <c r="S15" s="104" t="s">
        <v>358</v>
      </c>
      <c r="T15" s="832">
        <f>第三面!T15</f>
        <v>0</v>
      </c>
      <c r="U15" s="832"/>
      <c r="V15" s="832"/>
      <c r="W15" s="832"/>
      <c r="X15" s="85" t="s">
        <v>361</v>
      </c>
      <c r="Y15" s="82"/>
      <c r="Z15" s="82"/>
      <c r="AA15" s="96"/>
      <c r="AB15" s="82"/>
      <c r="AC15" s="96"/>
    </row>
    <row r="16" spans="1:29" ht="16.5" customHeight="1">
      <c r="A16" s="82" t="s">
        <v>360</v>
      </c>
      <c r="B16" s="82"/>
      <c r="C16" s="82"/>
      <c r="D16" s="82"/>
      <c r="E16" s="82"/>
      <c r="F16" s="82"/>
      <c r="G16" s="82"/>
      <c r="H16" s="82"/>
      <c r="I16" s="89" t="s">
        <v>359</v>
      </c>
      <c r="J16" s="833">
        <f>第三面!J16</f>
        <v>0</v>
      </c>
      <c r="K16" s="833"/>
      <c r="L16" s="833"/>
      <c r="M16" s="833"/>
      <c r="N16" s="96" t="s">
        <v>358</v>
      </c>
      <c r="O16" s="834">
        <f>第三面!O16</f>
        <v>0</v>
      </c>
      <c r="P16" s="834"/>
      <c r="Q16" s="834"/>
      <c r="R16" s="834"/>
      <c r="S16" s="96" t="s">
        <v>358</v>
      </c>
      <c r="T16" s="834">
        <f>第三面!T16</f>
        <v>0</v>
      </c>
      <c r="U16" s="834"/>
      <c r="V16" s="834"/>
      <c r="W16" s="834"/>
      <c r="X16" s="85" t="s">
        <v>357</v>
      </c>
      <c r="Y16" s="82"/>
      <c r="Z16" s="82"/>
      <c r="AA16" s="82"/>
      <c r="AB16" s="82"/>
      <c r="AC16" s="82"/>
    </row>
    <row r="17" spans="1:29" ht="13.5" customHeight="1">
      <c r="A17" s="82" t="s">
        <v>87</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row>
    <row r="18" spans="1:29" ht="16.5" customHeight="1">
      <c r="A18" s="82"/>
      <c r="B18" s="82"/>
      <c r="C18" s="82"/>
      <c r="D18" s="82"/>
      <c r="E18" s="82"/>
      <c r="F18" s="82"/>
      <c r="G18" s="82"/>
      <c r="H18" s="82"/>
      <c r="I18" s="89" t="s">
        <v>346</v>
      </c>
      <c r="J18" s="831">
        <f>第三面!J18</f>
        <v>0</v>
      </c>
      <c r="K18" s="831"/>
      <c r="L18" s="831"/>
      <c r="M18" s="831"/>
      <c r="N18" s="104" t="s">
        <v>345</v>
      </c>
      <c r="O18" s="831">
        <f>第三面!O18</f>
        <v>0</v>
      </c>
      <c r="P18" s="831"/>
      <c r="Q18" s="831"/>
      <c r="R18" s="831"/>
      <c r="S18" s="104" t="s">
        <v>345</v>
      </c>
      <c r="T18" s="831">
        <f>第三面!T18</f>
        <v>0</v>
      </c>
      <c r="U18" s="831"/>
      <c r="V18" s="831"/>
      <c r="W18" s="831"/>
      <c r="X18" s="85" t="s">
        <v>356</v>
      </c>
      <c r="Y18" s="82"/>
      <c r="Z18" s="82"/>
      <c r="AA18" s="96"/>
      <c r="AB18" s="82"/>
      <c r="AC18" s="82"/>
    </row>
    <row r="19" spans="1:29" ht="13.5" customHeight="1">
      <c r="A19" s="82" t="s">
        <v>89</v>
      </c>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row>
    <row r="20" spans="1:29" ht="16.5" customHeight="1">
      <c r="A20" s="82"/>
      <c r="B20" s="82"/>
      <c r="C20" s="82"/>
      <c r="D20" s="82"/>
      <c r="E20" s="82"/>
      <c r="F20" s="82"/>
      <c r="G20" s="82"/>
      <c r="H20" s="82"/>
      <c r="I20" s="89" t="s">
        <v>346</v>
      </c>
      <c r="J20" s="831">
        <f>第三面!J20</f>
        <v>0</v>
      </c>
      <c r="K20" s="831"/>
      <c r="L20" s="831"/>
      <c r="M20" s="831"/>
      <c r="N20" s="104" t="s">
        <v>345</v>
      </c>
      <c r="O20" s="831">
        <f>第三面!O20</f>
        <v>0</v>
      </c>
      <c r="P20" s="831"/>
      <c r="Q20" s="831"/>
      <c r="R20" s="831"/>
      <c r="S20" s="104" t="s">
        <v>345</v>
      </c>
      <c r="T20" s="831">
        <f>第三面!T20</f>
        <v>0</v>
      </c>
      <c r="U20" s="831"/>
      <c r="V20" s="831"/>
      <c r="W20" s="831"/>
      <c r="X20" s="85" t="s">
        <v>356</v>
      </c>
      <c r="Y20" s="82"/>
      <c r="Z20" s="82"/>
      <c r="AA20" s="96"/>
      <c r="AB20" s="82"/>
      <c r="AC20" s="82"/>
    </row>
    <row r="21" spans="1:29" ht="16.5" customHeight="1">
      <c r="A21" s="82" t="s">
        <v>355</v>
      </c>
      <c r="B21" s="82"/>
      <c r="C21" s="82"/>
      <c r="D21" s="82"/>
      <c r="E21" s="82"/>
      <c r="F21" s="82"/>
      <c r="G21" s="82"/>
      <c r="H21" s="96" t="s">
        <v>354</v>
      </c>
      <c r="I21" s="82"/>
      <c r="J21" s="832">
        <f>第三面!J21</f>
        <v>0</v>
      </c>
      <c r="K21" s="832"/>
      <c r="L21" s="832"/>
      <c r="M21" s="832"/>
      <c r="N21" s="85" t="s">
        <v>352</v>
      </c>
      <c r="O21" s="96"/>
      <c r="P21" s="96"/>
      <c r="Q21" s="96"/>
      <c r="R21" s="85"/>
      <c r="S21" s="85"/>
      <c r="T21" s="85"/>
      <c r="U21" s="85"/>
      <c r="V21" s="85"/>
      <c r="W21" s="85"/>
      <c r="X21" s="85"/>
      <c r="Y21" s="85"/>
      <c r="Z21" s="85"/>
      <c r="AA21" s="85"/>
      <c r="AB21" s="85"/>
      <c r="AC21" s="85"/>
    </row>
    <row r="22" spans="1:29" ht="16.5" customHeight="1">
      <c r="A22" s="82"/>
      <c r="B22" s="82"/>
      <c r="C22" s="82"/>
      <c r="D22" s="82"/>
      <c r="E22" s="82"/>
      <c r="F22" s="82"/>
      <c r="G22" s="82"/>
      <c r="H22" s="96" t="s">
        <v>353</v>
      </c>
      <c r="I22" s="82"/>
      <c r="J22" s="832">
        <f>第三面!J22</f>
        <v>0</v>
      </c>
      <c r="K22" s="832"/>
      <c r="L22" s="832"/>
      <c r="M22" s="832"/>
      <c r="N22" s="85" t="s">
        <v>352</v>
      </c>
      <c r="O22" s="96"/>
      <c r="P22" s="96"/>
      <c r="Q22" s="96"/>
      <c r="R22" s="85"/>
      <c r="S22" s="85"/>
      <c r="T22" s="85"/>
      <c r="U22" s="85"/>
      <c r="V22" s="85"/>
      <c r="W22" s="85"/>
      <c r="X22" s="85"/>
      <c r="Y22" s="85"/>
      <c r="Z22" s="85"/>
      <c r="AA22" s="85"/>
      <c r="AB22" s="85"/>
      <c r="AC22" s="85"/>
    </row>
    <row r="23" spans="1:29" ht="16.5" customHeight="1">
      <c r="A23" s="82" t="s">
        <v>94</v>
      </c>
      <c r="B23" s="82"/>
      <c r="C23" s="82"/>
      <c r="D23" s="82"/>
      <c r="E23" s="82"/>
      <c r="F23" s="82"/>
      <c r="G23" s="82"/>
      <c r="H23" s="82"/>
      <c r="I23" s="82"/>
      <c r="J23" s="82"/>
      <c r="K23" s="82"/>
      <c r="L23" s="82"/>
      <c r="M23" s="82"/>
      <c r="N23" s="82"/>
      <c r="O23" s="82"/>
      <c r="P23" s="82"/>
      <c r="Q23" s="82"/>
      <c r="R23" s="82"/>
      <c r="S23" s="839">
        <f>第三面!S23</f>
        <v>0</v>
      </c>
      <c r="T23" s="839"/>
      <c r="U23" s="839"/>
      <c r="V23" s="85" t="s">
        <v>351</v>
      </c>
      <c r="W23" s="96"/>
      <c r="X23" s="85"/>
      <c r="Y23" s="85"/>
      <c r="Z23" s="85"/>
      <c r="AA23" s="85"/>
      <c r="AB23" s="85"/>
      <c r="AC23" s="85"/>
    </row>
    <row r="24" spans="1:29" ht="16.5" customHeight="1">
      <c r="A24" s="82" t="s">
        <v>96</v>
      </c>
      <c r="B24" s="82"/>
      <c r="C24" s="82"/>
      <c r="D24" s="82"/>
      <c r="E24" s="82"/>
      <c r="F24" s="82"/>
      <c r="G24" s="82"/>
      <c r="H24" s="82"/>
      <c r="I24" s="82"/>
      <c r="J24" s="82"/>
      <c r="K24" s="82"/>
      <c r="L24" s="82"/>
      <c r="M24" s="82"/>
      <c r="N24" s="82"/>
      <c r="O24" s="82"/>
      <c r="P24" s="82"/>
      <c r="Q24" s="82"/>
      <c r="R24" s="82"/>
      <c r="S24" s="839">
        <f>第三面!S24</f>
        <v>0</v>
      </c>
      <c r="T24" s="839"/>
      <c r="U24" s="839"/>
      <c r="V24" s="85" t="s">
        <v>351</v>
      </c>
      <c r="W24" s="96"/>
      <c r="X24" s="85"/>
      <c r="Y24" s="85"/>
      <c r="Z24" s="85"/>
      <c r="AA24" s="85"/>
      <c r="AB24" s="85"/>
      <c r="AC24" s="85"/>
    </row>
    <row r="25" spans="1:29" ht="16.5" customHeight="1">
      <c r="A25" s="82" t="s">
        <v>350</v>
      </c>
      <c r="B25" s="82"/>
      <c r="C25" s="82"/>
      <c r="D25" s="82"/>
      <c r="E25" s="82"/>
      <c r="F25" s="840">
        <f>第三面!F25</f>
        <v>0</v>
      </c>
      <c r="G25" s="840"/>
      <c r="H25" s="840"/>
      <c r="I25" s="840"/>
      <c r="J25" s="840"/>
      <c r="K25" s="840"/>
      <c r="L25" s="840"/>
      <c r="M25" s="840"/>
      <c r="N25" s="840"/>
      <c r="O25" s="840"/>
      <c r="P25" s="840"/>
      <c r="Q25" s="840"/>
      <c r="R25" s="840"/>
      <c r="S25" s="840"/>
      <c r="T25" s="840"/>
      <c r="U25" s="840"/>
      <c r="V25" s="840"/>
      <c r="W25" s="840"/>
      <c r="X25" s="840"/>
      <c r="Y25" s="840"/>
      <c r="Z25" s="840"/>
      <c r="AA25" s="840"/>
      <c r="AB25" s="840"/>
      <c r="AC25" s="840"/>
    </row>
    <row r="26" spans="1:29" ht="16.5" customHeight="1">
      <c r="A26" s="90" t="s">
        <v>349</v>
      </c>
      <c r="B26" s="90"/>
      <c r="C26" s="90"/>
      <c r="D26" s="90"/>
      <c r="E26" s="90"/>
      <c r="F26" s="90" t="s">
        <v>99</v>
      </c>
      <c r="G26" s="90"/>
      <c r="H26" s="841">
        <f>第三面!K26</f>
        <v>0</v>
      </c>
      <c r="I26" s="841"/>
      <c r="J26" s="841"/>
      <c r="K26" s="841"/>
      <c r="L26" s="88" t="s">
        <v>348</v>
      </c>
      <c r="M26" s="827">
        <f>第三面!P26</f>
        <v>0</v>
      </c>
      <c r="N26" s="827"/>
      <c r="O26" s="827"/>
      <c r="P26" s="827"/>
      <c r="Q26" s="827"/>
      <c r="R26" s="827"/>
      <c r="S26" s="827"/>
      <c r="T26" s="827"/>
      <c r="U26" s="827"/>
      <c r="V26" s="827"/>
      <c r="W26" s="827"/>
      <c r="X26" s="827"/>
      <c r="Y26" s="827"/>
      <c r="Z26" s="827"/>
      <c r="AA26" s="827"/>
      <c r="AB26" s="827"/>
      <c r="AC26" s="827"/>
    </row>
    <row r="27" spans="1:29" ht="13.5" customHeight="1">
      <c r="A27" s="88" t="s">
        <v>101</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2"/>
      <c r="AC27" s="82"/>
    </row>
    <row r="28" spans="1:29" ht="16.5" customHeight="1">
      <c r="A28" s="93"/>
      <c r="B28" s="93"/>
      <c r="C28" s="154" t="str">
        <f>第三面!C28</f>
        <v>□</v>
      </c>
      <c r="D28" s="82" t="s">
        <v>102</v>
      </c>
      <c r="E28" s="93"/>
      <c r="F28" s="154" t="str">
        <f>第三面!F28</f>
        <v>□</v>
      </c>
      <c r="G28" s="93" t="s">
        <v>103</v>
      </c>
      <c r="H28" s="93"/>
      <c r="I28" s="154" t="str">
        <f>第三面!I28</f>
        <v>□</v>
      </c>
      <c r="J28" s="93" t="s">
        <v>104</v>
      </c>
      <c r="K28" s="93"/>
      <c r="L28" s="154" t="str">
        <f>第三面!L28</f>
        <v>□</v>
      </c>
      <c r="M28" s="93" t="s">
        <v>105</v>
      </c>
      <c r="N28" s="93"/>
      <c r="O28" s="171" t="str">
        <f>第三面!O28</f>
        <v>□</v>
      </c>
      <c r="P28" s="93" t="s">
        <v>106</v>
      </c>
      <c r="Q28" s="93"/>
      <c r="R28" s="93"/>
      <c r="S28" s="171" t="str">
        <f>第三面!S28</f>
        <v>□</v>
      </c>
      <c r="T28" s="93" t="s">
        <v>107</v>
      </c>
      <c r="U28" s="93"/>
      <c r="V28" s="93"/>
      <c r="W28" s="93"/>
      <c r="X28" s="154" t="str">
        <f>第三面!X28</f>
        <v>□</v>
      </c>
      <c r="Y28" s="93" t="s">
        <v>108</v>
      </c>
      <c r="Z28" s="93"/>
      <c r="AA28" s="93"/>
      <c r="AB28" s="93"/>
      <c r="AC28" s="93"/>
    </row>
    <row r="29" spans="1:29" ht="16.5" customHeight="1">
      <c r="A29" s="88" t="s">
        <v>347</v>
      </c>
      <c r="B29" s="88"/>
      <c r="C29" s="88"/>
      <c r="D29" s="88"/>
      <c r="E29" s="88"/>
      <c r="F29" s="88"/>
      <c r="G29" s="88"/>
      <c r="H29" s="88"/>
      <c r="I29" s="155" t="s">
        <v>346</v>
      </c>
      <c r="J29" s="88" t="s">
        <v>110</v>
      </c>
      <c r="K29" s="88"/>
      <c r="L29" s="88"/>
      <c r="M29" s="96"/>
      <c r="N29" s="88"/>
      <c r="O29" s="96" t="s">
        <v>345</v>
      </c>
      <c r="P29" s="88" t="s">
        <v>111</v>
      </c>
      <c r="Q29" s="155"/>
      <c r="R29" s="96"/>
      <c r="S29" s="96"/>
      <c r="T29" s="88"/>
      <c r="U29" s="96" t="s">
        <v>345</v>
      </c>
      <c r="V29" s="88" t="s">
        <v>112</v>
      </c>
      <c r="W29" s="88"/>
      <c r="X29" s="88"/>
      <c r="Y29" s="88"/>
      <c r="Z29" s="82"/>
      <c r="AA29" s="82" t="s">
        <v>344</v>
      </c>
      <c r="AB29" s="96"/>
      <c r="AC29" s="82"/>
    </row>
    <row r="30" spans="1:29" ht="16.5" customHeight="1">
      <c r="A30" s="82" t="s">
        <v>758</v>
      </c>
      <c r="B30" s="82"/>
      <c r="C30" s="82"/>
      <c r="D30" s="82"/>
      <c r="E30" s="82"/>
      <c r="F30" s="82"/>
      <c r="G30" s="82"/>
      <c r="H30" s="82"/>
      <c r="I30" s="96" t="s">
        <v>123</v>
      </c>
      <c r="J30" s="814">
        <f>第三面!J30</f>
        <v>0</v>
      </c>
      <c r="K30" s="814"/>
      <c r="L30" s="814"/>
      <c r="M30" s="814"/>
      <c r="N30" s="814"/>
      <c r="O30" s="104" t="s">
        <v>83</v>
      </c>
      <c r="P30" s="814">
        <f>第三面!P30</f>
        <v>0</v>
      </c>
      <c r="Q30" s="814"/>
      <c r="R30" s="814"/>
      <c r="S30" s="814"/>
      <c r="T30" s="814"/>
      <c r="U30" s="104" t="s">
        <v>83</v>
      </c>
      <c r="V30" s="816">
        <f>J30+P30</f>
        <v>0</v>
      </c>
      <c r="W30" s="816"/>
      <c r="X30" s="816"/>
      <c r="Y30" s="816"/>
      <c r="Z30" s="816"/>
      <c r="AA30" s="82" t="s">
        <v>114</v>
      </c>
      <c r="AB30" s="96"/>
      <c r="AC30" s="82"/>
    </row>
    <row r="31" spans="1:29" ht="13.5" customHeight="1">
      <c r="A31" s="82" t="s">
        <v>773</v>
      </c>
      <c r="B31" s="82"/>
      <c r="C31" s="82"/>
      <c r="D31" s="82"/>
      <c r="E31" s="82"/>
      <c r="F31" s="82"/>
      <c r="G31" s="82"/>
      <c r="H31" s="82"/>
      <c r="I31" s="96"/>
      <c r="J31" s="96"/>
      <c r="K31" s="96"/>
      <c r="L31" s="96"/>
      <c r="M31" s="96"/>
      <c r="N31" s="96"/>
      <c r="O31" s="96"/>
      <c r="P31" s="96"/>
      <c r="Q31" s="96"/>
      <c r="R31" s="96"/>
      <c r="S31" s="96"/>
      <c r="T31" s="96"/>
      <c r="U31" s="96"/>
      <c r="V31" s="96"/>
      <c r="W31" s="96"/>
      <c r="X31" s="96"/>
      <c r="Y31" s="96"/>
      <c r="Z31" s="96"/>
      <c r="AA31" s="96"/>
      <c r="AB31" s="96"/>
      <c r="AC31" s="82"/>
    </row>
    <row r="32" spans="1:29" ht="16.5" customHeight="1">
      <c r="A32" s="82"/>
      <c r="B32" s="82"/>
      <c r="C32" s="82"/>
      <c r="D32" s="82"/>
      <c r="E32" s="82"/>
      <c r="F32" s="82"/>
      <c r="G32" s="82"/>
      <c r="H32" s="82"/>
      <c r="I32" s="96" t="s">
        <v>82</v>
      </c>
      <c r="J32" s="814">
        <f>第三面!J32</f>
        <v>0</v>
      </c>
      <c r="K32" s="814"/>
      <c r="L32" s="814"/>
      <c r="M32" s="814"/>
      <c r="N32" s="814"/>
      <c r="O32" s="104" t="s">
        <v>83</v>
      </c>
      <c r="P32" s="814">
        <f>第三面!P32</f>
        <v>0</v>
      </c>
      <c r="Q32" s="814"/>
      <c r="R32" s="814"/>
      <c r="S32" s="814"/>
      <c r="T32" s="814"/>
      <c r="U32" s="104" t="s">
        <v>83</v>
      </c>
      <c r="V32" s="816">
        <f>J32+P32</f>
        <v>0</v>
      </c>
      <c r="W32" s="816"/>
      <c r="X32" s="816"/>
      <c r="Y32" s="816"/>
      <c r="Z32" s="816"/>
      <c r="AA32" s="82" t="s">
        <v>114</v>
      </c>
      <c r="AB32" s="96"/>
      <c r="AC32" s="82"/>
    </row>
    <row r="33" spans="1:29" ht="16.5" customHeight="1">
      <c r="A33" s="82" t="s">
        <v>774</v>
      </c>
      <c r="B33" s="82"/>
      <c r="C33" s="82"/>
      <c r="D33" s="82"/>
      <c r="E33" s="82"/>
      <c r="F33" s="82"/>
      <c r="G33" s="82"/>
      <c r="H33" s="82"/>
      <c r="I33" s="92"/>
      <c r="J33" s="815" t="str">
        <f>第三面!J33</f>
        <v/>
      </c>
      <c r="K33" s="815"/>
      <c r="L33" s="815"/>
      <c r="M33" s="815"/>
      <c r="N33" s="815"/>
      <c r="O33" s="92" t="s">
        <v>756</v>
      </c>
      <c r="P33" s="92"/>
      <c r="Q33" s="92"/>
      <c r="R33" s="92"/>
      <c r="S33" s="92"/>
      <c r="T33" s="92"/>
      <c r="U33" s="92"/>
      <c r="V33" s="92"/>
      <c r="W33" s="92"/>
      <c r="X33" s="92"/>
      <c r="Y33" s="92"/>
      <c r="Z33" s="92"/>
      <c r="AA33" s="92"/>
      <c r="AB33" s="92"/>
      <c r="AC33" s="92"/>
    </row>
    <row r="34" spans="1:29" ht="16.5" customHeight="1">
      <c r="A34" s="88" t="s">
        <v>115</v>
      </c>
      <c r="B34" s="88"/>
      <c r="C34" s="88"/>
      <c r="D34" s="88"/>
      <c r="E34" s="88"/>
      <c r="F34" s="88"/>
      <c r="G34" s="88"/>
      <c r="H34" s="88"/>
      <c r="I34" s="155" t="s">
        <v>123</v>
      </c>
      <c r="J34" s="88" t="s">
        <v>110</v>
      </c>
      <c r="K34" s="88"/>
      <c r="L34" s="88"/>
      <c r="M34" s="96"/>
      <c r="N34" s="88"/>
      <c r="O34" s="96" t="s">
        <v>83</v>
      </c>
      <c r="P34" s="88" t="s">
        <v>111</v>
      </c>
      <c r="Q34" s="155"/>
      <c r="R34" s="96"/>
      <c r="S34" s="96"/>
      <c r="T34" s="88"/>
      <c r="U34" s="96" t="s">
        <v>83</v>
      </c>
      <c r="V34" s="88" t="s">
        <v>112</v>
      </c>
      <c r="W34" s="88"/>
      <c r="X34" s="88"/>
      <c r="Y34" s="88"/>
      <c r="Z34" s="82"/>
      <c r="AA34" s="82" t="s">
        <v>113</v>
      </c>
      <c r="AB34" s="96"/>
      <c r="AC34" s="82"/>
    </row>
    <row r="35" spans="1:29" ht="16.5" customHeight="1">
      <c r="A35" s="82" t="s">
        <v>116</v>
      </c>
      <c r="B35" s="82"/>
      <c r="C35" s="82"/>
      <c r="D35" s="82"/>
      <c r="E35" s="82"/>
      <c r="F35" s="82"/>
      <c r="G35" s="82"/>
      <c r="H35" s="82"/>
      <c r="I35" s="96" t="s">
        <v>123</v>
      </c>
      <c r="J35" s="814">
        <f>第三面!J35</f>
        <v>0</v>
      </c>
      <c r="K35" s="814"/>
      <c r="L35" s="814"/>
      <c r="M35" s="814"/>
      <c r="N35" s="814"/>
      <c r="O35" s="104" t="s">
        <v>83</v>
      </c>
      <c r="P35" s="814">
        <f>第三面!P35</f>
        <v>0</v>
      </c>
      <c r="Q35" s="814"/>
      <c r="R35" s="814"/>
      <c r="S35" s="814"/>
      <c r="T35" s="814"/>
      <c r="U35" s="104" t="s">
        <v>83</v>
      </c>
      <c r="V35" s="816">
        <f>J35+P35</f>
        <v>0</v>
      </c>
      <c r="W35" s="816"/>
      <c r="X35" s="816"/>
      <c r="Y35" s="816"/>
      <c r="Z35" s="816"/>
      <c r="AA35" s="82" t="s">
        <v>114</v>
      </c>
      <c r="AB35" s="96"/>
      <c r="AC35" s="82"/>
    </row>
    <row r="36" spans="1:29" ht="13.5" customHeight="1">
      <c r="A36" s="82" t="s">
        <v>274</v>
      </c>
      <c r="B36" s="82"/>
      <c r="C36" s="82"/>
      <c r="D36" s="82"/>
      <c r="E36" s="82"/>
      <c r="F36" s="82"/>
      <c r="G36" s="82"/>
      <c r="H36" s="82"/>
      <c r="I36" s="96"/>
      <c r="J36" s="94"/>
      <c r="K36" s="94"/>
      <c r="L36" s="94"/>
      <c r="M36" s="94"/>
      <c r="N36" s="94"/>
      <c r="O36" s="94"/>
      <c r="P36" s="94"/>
      <c r="Q36" s="94"/>
      <c r="R36" s="94"/>
      <c r="S36" s="94"/>
      <c r="T36" s="94"/>
      <c r="U36" s="94"/>
      <c r="V36" s="96"/>
      <c r="W36" s="96"/>
      <c r="X36" s="96"/>
      <c r="Y36" s="96"/>
      <c r="Z36" s="96"/>
      <c r="AA36" s="82"/>
      <c r="AB36" s="96"/>
      <c r="AC36" s="82"/>
    </row>
    <row r="37" spans="1:29" ht="16.5" customHeight="1">
      <c r="A37" s="82"/>
      <c r="B37" s="82"/>
      <c r="C37" s="82"/>
      <c r="D37" s="82"/>
      <c r="E37" s="82"/>
      <c r="F37" s="82"/>
      <c r="G37" s="82"/>
      <c r="H37" s="82"/>
      <c r="I37" s="96" t="s">
        <v>123</v>
      </c>
      <c r="J37" s="814">
        <f>第三面!J37</f>
        <v>0</v>
      </c>
      <c r="K37" s="814"/>
      <c r="L37" s="814"/>
      <c r="M37" s="814"/>
      <c r="N37" s="814"/>
      <c r="O37" s="104" t="s">
        <v>83</v>
      </c>
      <c r="P37" s="814">
        <f>第三面!P37</f>
        <v>0</v>
      </c>
      <c r="Q37" s="814"/>
      <c r="R37" s="814"/>
      <c r="S37" s="814"/>
      <c r="T37" s="814"/>
      <c r="U37" s="104" t="s">
        <v>83</v>
      </c>
      <c r="V37" s="816">
        <f>J37+P37</f>
        <v>0</v>
      </c>
      <c r="W37" s="816"/>
      <c r="X37" s="816"/>
      <c r="Y37" s="816"/>
      <c r="Z37" s="816"/>
      <c r="AA37" s="82" t="s">
        <v>114</v>
      </c>
      <c r="AB37" s="96"/>
      <c r="AC37" s="82"/>
    </row>
    <row r="38" spans="1:29" ht="13.5" customHeight="1">
      <c r="A38" s="82" t="s">
        <v>117</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row>
    <row r="39" spans="1:29" ht="16.5" customHeight="1">
      <c r="A39" s="82" t="s">
        <v>118</v>
      </c>
      <c r="B39" s="82"/>
      <c r="C39" s="82"/>
      <c r="D39" s="82"/>
      <c r="E39" s="82"/>
      <c r="F39" s="82"/>
      <c r="G39" s="82"/>
      <c r="H39" s="82"/>
      <c r="I39" s="96" t="s">
        <v>123</v>
      </c>
      <c r="J39" s="814">
        <f>第三面!J39</f>
        <v>0</v>
      </c>
      <c r="K39" s="814"/>
      <c r="L39" s="814"/>
      <c r="M39" s="814"/>
      <c r="N39" s="814"/>
      <c r="O39" s="104" t="s">
        <v>83</v>
      </c>
      <c r="P39" s="814">
        <f>第三面!P39</f>
        <v>0</v>
      </c>
      <c r="Q39" s="814"/>
      <c r="R39" s="814"/>
      <c r="S39" s="814"/>
      <c r="T39" s="814"/>
      <c r="U39" s="104" t="s">
        <v>83</v>
      </c>
      <c r="V39" s="816">
        <f>J39+P39</f>
        <v>0</v>
      </c>
      <c r="W39" s="816"/>
      <c r="X39" s="816"/>
      <c r="Y39" s="816"/>
      <c r="Z39" s="816"/>
      <c r="AA39" s="82" t="s">
        <v>114</v>
      </c>
      <c r="AB39" s="96"/>
      <c r="AC39" s="82"/>
    </row>
    <row r="40" spans="1:29" ht="13.5" customHeight="1">
      <c r="A40" s="82" t="s">
        <v>275</v>
      </c>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row>
    <row r="41" spans="1:29" ht="16.5" customHeight="1">
      <c r="A41" s="82" t="s">
        <v>118</v>
      </c>
      <c r="B41" s="82"/>
      <c r="C41" s="82"/>
      <c r="D41" s="82"/>
      <c r="E41" s="82"/>
      <c r="F41" s="82"/>
      <c r="G41" s="82"/>
      <c r="H41" s="82"/>
      <c r="I41" s="96" t="s">
        <v>123</v>
      </c>
      <c r="J41" s="814">
        <f>第三面!J41</f>
        <v>0</v>
      </c>
      <c r="K41" s="814"/>
      <c r="L41" s="814"/>
      <c r="M41" s="814"/>
      <c r="N41" s="814"/>
      <c r="O41" s="104" t="s">
        <v>83</v>
      </c>
      <c r="P41" s="814">
        <f>第三面!P41</f>
        <v>0</v>
      </c>
      <c r="Q41" s="814"/>
      <c r="R41" s="814"/>
      <c r="S41" s="814"/>
      <c r="T41" s="814"/>
      <c r="U41" s="104" t="s">
        <v>83</v>
      </c>
      <c r="V41" s="816">
        <f t="shared" ref="V41:V48" si="0">J41+P41</f>
        <v>0</v>
      </c>
      <c r="W41" s="816"/>
      <c r="X41" s="816"/>
      <c r="Y41" s="816"/>
      <c r="Z41" s="816"/>
      <c r="AA41" s="82" t="s">
        <v>114</v>
      </c>
      <c r="AB41" s="96"/>
      <c r="AC41" s="82"/>
    </row>
    <row r="42" spans="1:29" ht="16.5" customHeight="1">
      <c r="A42" s="82" t="s">
        <v>759</v>
      </c>
      <c r="B42" s="82"/>
      <c r="C42" s="82"/>
      <c r="D42" s="82"/>
      <c r="E42" s="82"/>
      <c r="F42" s="82"/>
      <c r="G42" s="82"/>
      <c r="H42" s="82"/>
      <c r="I42" s="96" t="s">
        <v>82</v>
      </c>
      <c r="J42" s="814">
        <f>第三面!J42</f>
        <v>0</v>
      </c>
      <c r="K42" s="814"/>
      <c r="L42" s="814"/>
      <c r="M42" s="814"/>
      <c r="N42" s="814"/>
      <c r="O42" s="104" t="s">
        <v>83</v>
      </c>
      <c r="P42" s="814">
        <f>第三面!P42</f>
        <v>0</v>
      </c>
      <c r="Q42" s="814"/>
      <c r="R42" s="814"/>
      <c r="S42" s="814"/>
      <c r="T42" s="814"/>
      <c r="U42" s="104" t="s">
        <v>83</v>
      </c>
      <c r="V42" s="816">
        <f t="shared" ref="V42" si="1">J42+P42</f>
        <v>0</v>
      </c>
      <c r="W42" s="816"/>
      <c r="X42" s="816"/>
      <c r="Y42" s="816"/>
      <c r="Z42" s="816"/>
      <c r="AA42" s="82" t="s">
        <v>114</v>
      </c>
      <c r="AB42" s="96"/>
      <c r="AC42" s="82"/>
    </row>
    <row r="43" spans="1:29" ht="16.5" customHeight="1">
      <c r="A43" s="82" t="s">
        <v>761</v>
      </c>
      <c r="B43" s="82"/>
      <c r="C43" s="82"/>
      <c r="D43" s="82"/>
      <c r="E43" s="82"/>
      <c r="F43" s="82"/>
      <c r="G43" s="82"/>
      <c r="H43" s="82"/>
      <c r="I43" s="96" t="s">
        <v>343</v>
      </c>
      <c r="J43" s="814">
        <f>第三面!J43</f>
        <v>0</v>
      </c>
      <c r="K43" s="814"/>
      <c r="L43" s="814"/>
      <c r="M43" s="814"/>
      <c r="N43" s="814"/>
      <c r="O43" s="104" t="s">
        <v>83</v>
      </c>
      <c r="P43" s="814">
        <f>第三面!P43</f>
        <v>0</v>
      </c>
      <c r="Q43" s="814"/>
      <c r="R43" s="814"/>
      <c r="S43" s="814"/>
      <c r="T43" s="814"/>
      <c r="U43" s="104" t="s">
        <v>342</v>
      </c>
      <c r="V43" s="816">
        <f t="shared" si="0"/>
        <v>0</v>
      </c>
      <c r="W43" s="816"/>
      <c r="X43" s="816"/>
      <c r="Y43" s="816"/>
      <c r="Z43" s="816"/>
      <c r="AA43" s="82" t="s">
        <v>114</v>
      </c>
      <c r="AB43" s="96"/>
      <c r="AC43" s="82"/>
    </row>
    <row r="44" spans="1:29" ht="16.5" customHeight="1">
      <c r="A44" s="82" t="s">
        <v>762</v>
      </c>
      <c r="B44" s="85"/>
      <c r="C44" s="82"/>
      <c r="D44" s="82"/>
      <c r="E44" s="82"/>
      <c r="F44" s="82"/>
      <c r="G44" s="82"/>
      <c r="H44" s="82"/>
      <c r="I44" s="96" t="s">
        <v>343</v>
      </c>
      <c r="J44" s="814">
        <f>第三面!J44</f>
        <v>0</v>
      </c>
      <c r="K44" s="814"/>
      <c r="L44" s="814"/>
      <c r="M44" s="814"/>
      <c r="N44" s="814"/>
      <c r="O44" s="104" t="s">
        <v>83</v>
      </c>
      <c r="P44" s="814">
        <f>第三面!P44</f>
        <v>0</v>
      </c>
      <c r="Q44" s="814"/>
      <c r="R44" s="814"/>
      <c r="S44" s="814"/>
      <c r="T44" s="814"/>
      <c r="U44" s="104" t="s">
        <v>342</v>
      </c>
      <c r="V44" s="816">
        <f t="shared" si="0"/>
        <v>0</v>
      </c>
      <c r="W44" s="816"/>
      <c r="X44" s="816"/>
      <c r="Y44" s="816"/>
      <c r="Z44" s="816"/>
      <c r="AA44" s="82" t="s">
        <v>114</v>
      </c>
      <c r="AB44" s="96"/>
      <c r="AC44" s="82"/>
    </row>
    <row r="45" spans="1:29" ht="16.5" customHeight="1">
      <c r="A45" s="82" t="s">
        <v>763</v>
      </c>
      <c r="B45" s="82"/>
      <c r="C45" s="82"/>
      <c r="D45" s="82"/>
      <c r="E45" s="82"/>
      <c r="F45" s="82"/>
      <c r="G45" s="82"/>
      <c r="H45" s="82"/>
      <c r="I45" s="96" t="s">
        <v>343</v>
      </c>
      <c r="J45" s="814">
        <f>第三面!J45</f>
        <v>0</v>
      </c>
      <c r="K45" s="814"/>
      <c r="L45" s="814"/>
      <c r="M45" s="814"/>
      <c r="N45" s="814"/>
      <c r="O45" s="104" t="s">
        <v>83</v>
      </c>
      <c r="P45" s="814">
        <f>第三面!P45</f>
        <v>0</v>
      </c>
      <c r="Q45" s="814"/>
      <c r="R45" s="814"/>
      <c r="S45" s="814"/>
      <c r="T45" s="814"/>
      <c r="U45" s="104" t="s">
        <v>342</v>
      </c>
      <c r="V45" s="816">
        <f t="shared" si="0"/>
        <v>0</v>
      </c>
      <c r="W45" s="816"/>
      <c r="X45" s="816"/>
      <c r="Y45" s="816"/>
      <c r="Z45" s="816"/>
      <c r="AA45" s="82" t="s">
        <v>114</v>
      </c>
      <c r="AB45" s="96"/>
      <c r="AC45" s="82"/>
    </row>
    <row r="46" spans="1:29" ht="16.5" customHeight="1">
      <c r="A46" s="82" t="s">
        <v>764</v>
      </c>
      <c r="B46" s="82"/>
      <c r="C46" s="82"/>
      <c r="D46" s="82"/>
      <c r="E46" s="82"/>
      <c r="F46" s="82"/>
      <c r="G46" s="82"/>
      <c r="H46" s="82"/>
      <c r="I46" s="96" t="s">
        <v>343</v>
      </c>
      <c r="J46" s="814">
        <f>第三面!J46</f>
        <v>0</v>
      </c>
      <c r="K46" s="814"/>
      <c r="L46" s="814"/>
      <c r="M46" s="814"/>
      <c r="N46" s="814"/>
      <c r="O46" s="104" t="s">
        <v>83</v>
      </c>
      <c r="P46" s="814">
        <f>第三面!P46</f>
        <v>0</v>
      </c>
      <c r="Q46" s="814"/>
      <c r="R46" s="814"/>
      <c r="S46" s="814"/>
      <c r="T46" s="814"/>
      <c r="U46" s="104" t="s">
        <v>342</v>
      </c>
      <c r="V46" s="816">
        <f t="shared" si="0"/>
        <v>0</v>
      </c>
      <c r="W46" s="816"/>
      <c r="X46" s="816"/>
      <c r="Y46" s="816"/>
      <c r="Z46" s="816"/>
      <c r="AA46" s="82" t="s">
        <v>114</v>
      </c>
      <c r="AB46" s="96"/>
      <c r="AC46" s="82"/>
    </row>
    <row r="47" spans="1:29" ht="16.5" customHeight="1">
      <c r="A47" s="82" t="s">
        <v>765</v>
      </c>
      <c r="B47" s="82"/>
      <c r="C47" s="82"/>
      <c r="D47" s="82"/>
      <c r="E47" s="82"/>
      <c r="F47" s="82"/>
      <c r="G47" s="82"/>
      <c r="H47" s="82"/>
      <c r="I47" s="96" t="s">
        <v>343</v>
      </c>
      <c r="J47" s="814">
        <f>第三面!J47</f>
        <v>0</v>
      </c>
      <c r="K47" s="814"/>
      <c r="L47" s="814"/>
      <c r="M47" s="814"/>
      <c r="N47" s="814"/>
      <c r="O47" s="104" t="s">
        <v>83</v>
      </c>
      <c r="P47" s="814">
        <f>第三面!P47</f>
        <v>0</v>
      </c>
      <c r="Q47" s="814"/>
      <c r="R47" s="814"/>
      <c r="S47" s="814"/>
      <c r="T47" s="814"/>
      <c r="U47" s="104" t="s">
        <v>342</v>
      </c>
      <c r="V47" s="816">
        <f t="shared" si="0"/>
        <v>0</v>
      </c>
      <c r="W47" s="816"/>
      <c r="X47" s="816"/>
      <c r="Y47" s="816"/>
      <c r="Z47" s="816"/>
      <c r="AA47" s="82" t="s">
        <v>114</v>
      </c>
      <c r="AB47" s="96"/>
      <c r="AC47" s="82"/>
    </row>
    <row r="48" spans="1:29" ht="16.5" customHeight="1">
      <c r="A48" s="82" t="s">
        <v>766</v>
      </c>
      <c r="B48" s="82"/>
      <c r="C48" s="82"/>
      <c r="D48" s="82"/>
      <c r="E48" s="82"/>
      <c r="F48" s="82"/>
      <c r="G48" s="82"/>
      <c r="H48" s="82"/>
      <c r="I48" s="96"/>
      <c r="J48" s="814">
        <f>第三面!J48</f>
        <v>0</v>
      </c>
      <c r="K48" s="814"/>
      <c r="L48" s="814"/>
      <c r="M48" s="814"/>
      <c r="N48" s="814"/>
      <c r="O48" s="104" t="s">
        <v>83</v>
      </c>
      <c r="P48" s="814">
        <f>第三面!P48</f>
        <v>0</v>
      </c>
      <c r="Q48" s="814"/>
      <c r="R48" s="814"/>
      <c r="S48" s="814"/>
      <c r="T48" s="814"/>
      <c r="U48" s="104" t="s">
        <v>342</v>
      </c>
      <c r="V48" s="816">
        <f t="shared" si="0"/>
        <v>0</v>
      </c>
      <c r="W48" s="816"/>
      <c r="X48" s="816"/>
      <c r="Y48" s="816"/>
      <c r="Z48" s="816"/>
      <c r="AA48" s="82" t="s">
        <v>114</v>
      </c>
      <c r="AB48" s="96"/>
      <c r="AC48" s="82"/>
    </row>
    <row r="49" spans="1:29" ht="16.5" customHeight="1">
      <c r="A49" s="82" t="s">
        <v>767</v>
      </c>
      <c r="B49" s="82"/>
      <c r="C49" s="82"/>
      <c r="D49" s="82"/>
      <c r="E49" s="82"/>
      <c r="F49" s="82"/>
      <c r="G49" s="82"/>
      <c r="H49" s="82"/>
      <c r="I49" s="96" t="s">
        <v>82</v>
      </c>
      <c r="J49" s="814">
        <f>第三面!J49</f>
        <v>0</v>
      </c>
      <c r="K49" s="814"/>
      <c r="L49" s="814"/>
      <c r="M49" s="814"/>
      <c r="N49" s="814"/>
      <c r="O49" s="104" t="s">
        <v>83</v>
      </c>
      <c r="P49" s="814">
        <f>第三面!P49</f>
        <v>0</v>
      </c>
      <c r="Q49" s="814"/>
      <c r="R49" s="814"/>
      <c r="S49" s="814"/>
      <c r="T49" s="814"/>
      <c r="U49" s="104" t="s">
        <v>83</v>
      </c>
      <c r="V49" s="816">
        <f>J49+P49</f>
        <v>0</v>
      </c>
      <c r="W49" s="816"/>
      <c r="X49" s="816"/>
      <c r="Y49" s="816"/>
      <c r="Z49" s="816"/>
      <c r="AA49" s="82" t="s">
        <v>114</v>
      </c>
      <c r="AB49" s="96"/>
      <c r="AC49" s="82"/>
    </row>
    <row r="50" spans="1:29" ht="16.5" customHeight="1">
      <c r="A50" s="82" t="s">
        <v>769</v>
      </c>
      <c r="B50" s="82"/>
      <c r="C50" s="82"/>
      <c r="D50" s="82"/>
      <c r="E50" s="82"/>
      <c r="F50" s="82"/>
      <c r="G50" s="82"/>
      <c r="H50" s="82"/>
      <c r="I50" s="96" t="s">
        <v>343</v>
      </c>
      <c r="J50" s="814">
        <f>第三面!J50</f>
        <v>0</v>
      </c>
      <c r="K50" s="814"/>
      <c r="L50" s="814"/>
      <c r="M50" s="814"/>
      <c r="N50" s="814"/>
      <c r="O50" s="104" t="s">
        <v>83</v>
      </c>
      <c r="P50" s="814">
        <f>第三面!P50</f>
        <v>0</v>
      </c>
      <c r="Q50" s="814"/>
      <c r="R50" s="814"/>
      <c r="S50" s="814"/>
      <c r="T50" s="814"/>
      <c r="U50" s="104" t="s">
        <v>342</v>
      </c>
      <c r="V50" s="816">
        <f>J50+P50</f>
        <v>0</v>
      </c>
      <c r="W50" s="816"/>
      <c r="X50" s="816"/>
      <c r="Y50" s="816"/>
      <c r="Z50" s="816"/>
      <c r="AA50" s="82" t="s">
        <v>114</v>
      </c>
      <c r="AB50" s="96"/>
      <c r="AC50" s="82"/>
    </row>
    <row r="51" spans="1:29" ht="16.5" customHeight="1">
      <c r="A51" s="82" t="s">
        <v>770</v>
      </c>
      <c r="B51" s="82"/>
      <c r="C51" s="82"/>
      <c r="D51" s="82"/>
      <c r="E51" s="82"/>
      <c r="F51" s="82"/>
      <c r="G51" s="82"/>
      <c r="H51" s="82"/>
      <c r="I51" s="96" t="s">
        <v>343</v>
      </c>
      <c r="J51" s="814">
        <f>第三面!J51</f>
        <v>0</v>
      </c>
      <c r="K51" s="814"/>
      <c r="L51" s="814"/>
      <c r="M51" s="814"/>
      <c r="N51" s="814"/>
      <c r="O51" s="104" t="s">
        <v>342</v>
      </c>
      <c r="P51" s="814">
        <f>第三面!P51</f>
        <v>0</v>
      </c>
      <c r="Q51" s="814"/>
      <c r="R51" s="814"/>
      <c r="S51" s="814"/>
      <c r="T51" s="814"/>
      <c r="U51" s="104" t="s">
        <v>342</v>
      </c>
      <c r="V51" s="816">
        <f>J51+P51</f>
        <v>0</v>
      </c>
      <c r="W51" s="816"/>
      <c r="X51" s="816"/>
      <c r="Y51" s="816"/>
      <c r="Z51" s="816"/>
      <c r="AA51" s="82" t="s">
        <v>114</v>
      </c>
      <c r="AB51" s="96"/>
      <c r="AC51" s="82"/>
    </row>
    <row r="52" spans="1:29" ht="16.5" customHeight="1">
      <c r="A52" s="82" t="s">
        <v>771</v>
      </c>
      <c r="B52" s="82"/>
      <c r="C52" s="82"/>
      <c r="D52" s="82"/>
      <c r="E52" s="82"/>
      <c r="F52" s="82"/>
      <c r="G52" s="82"/>
      <c r="H52" s="82"/>
      <c r="I52" s="85"/>
      <c r="J52" s="814">
        <f>第三面!J52</f>
        <v>0</v>
      </c>
      <c r="K52" s="814"/>
      <c r="L52" s="814"/>
      <c r="M52" s="814"/>
      <c r="N52" s="814"/>
      <c r="O52" s="85" t="s">
        <v>341</v>
      </c>
      <c r="P52" s="96"/>
      <c r="Q52" s="96"/>
      <c r="R52" s="85"/>
      <c r="S52" s="85"/>
      <c r="T52" s="85"/>
      <c r="U52" s="85"/>
      <c r="V52" s="85"/>
      <c r="W52" s="85"/>
      <c r="X52" s="85"/>
      <c r="Y52" s="85"/>
      <c r="Z52" s="85"/>
      <c r="AA52" s="85"/>
      <c r="AB52" s="85"/>
      <c r="AC52" s="85"/>
    </row>
    <row r="53" spans="1:29" ht="16.5" customHeight="1">
      <c r="A53" s="82" t="s">
        <v>772</v>
      </c>
      <c r="B53" s="93"/>
      <c r="C53" s="93"/>
      <c r="D53" s="93"/>
      <c r="E53" s="93"/>
      <c r="F53" s="93"/>
      <c r="G53" s="93"/>
      <c r="H53" s="93"/>
      <c r="I53" s="92"/>
      <c r="J53" s="815" t="str">
        <f>第三面!J53</f>
        <v/>
      </c>
      <c r="K53" s="815"/>
      <c r="L53" s="815"/>
      <c r="M53" s="815"/>
      <c r="N53" s="815"/>
      <c r="O53" s="92" t="s">
        <v>757</v>
      </c>
      <c r="P53" s="95"/>
      <c r="Q53" s="95"/>
      <c r="R53" s="92"/>
      <c r="S53" s="92"/>
      <c r="T53" s="92"/>
      <c r="U53" s="92"/>
      <c r="V53" s="92"/>
      <c r="W53" s="92"/>
      <c r="X53" s="92"/>
      <c r="Y53" s="92"/>
      <c r="Z53" s="92"/>
      <c r="AA53" s="92"/>
      <c r="AB53" s="92"/>
      <c r="AC53" s="92"/>
    </row>
    <row r="54" spans="1:29" ht="16.5" customHeight="1">
      <c r="A54" s="88" t="s">
        <v>119</v>
      </c>
      <c r="B54" s="88"/>
      <c r="C54" s="88"/>
      <c r="D54" s="88"/>
      <c r="E54" s="88"/>
      <c r="F54" s="88"/>
      <c r="G54" s="88"/>
      <c r="H54" s="88"/>
      <c r="I54" s="88"/>
      <c r="J54" s="88"/>
      <c r="K54" s="88"/>
      <c r="L54" s="88"/>
      <c r="M54" s="88"/>
      <c r="N54" s="88"/>
      <c r="O54" s="88"/>
      <c r="P54" s="88"/>
      <c r="Q54" s="88"/>
      <c r="R54" s="88"/>
      <c r="S54" s="88"/>
      <c r="T54" s="88"/>
      <c r="U54" s="88"/>
      <c r="V54" s="88"/>
      <c r="W54" s="88"/>
      <c r="X54" s="88"/>
      <c r="Y54" s="88"/>
      <c r="Z54" s="88"/>
      <c r="AA54" s="88"/>
      <c r="AB54" s="88"/>
      <c r="AC54" s="88"/>
    </row>
    <row r="55" spans="1:29" ht="16.5" customHeight="1">
      <c r="A55" s="82" t="s">
        <v>120</v>
      </c>
      <c r="B55" s="82"/>
      <c r="C55" s="82"/>
      <c r="D55" s="82"/>
      <c r="E55" s="82"/>
      <c r="F55" s="82"/>
      <c r="G55" s="82"/>
      <c r="H55" s="82"/>
      <c r="I55" s="82"/>
      <c r="J55" s="82"/>
      <c r="K55" s="85"/>
      <c r="L55" s="773">
        <f>第三面!L55</f>
        <v>0</v>
      </c>
      <c r="M55" s="817"/>
      <c r="N55" s="817"/>
      <c r="O55" s="82"/>
      <c r="P55" s="82"/>
      <c r="Q55" s="82"/>
      <c r="R55" s="82"/>
      <c r="S55" s="82"/>
      <c r="T55" s="82"/>
      <c r="U55" s="82"/>
      <c r="V55" s="82"/>
      <c r="W55" s="82"/>
      <c r="X55" s="82"/>
      <c r="Y55" s="82"/>
      <c r="Z55" s="82"/>
      <c r="AA55" s="82"/>
      <c r="AB55" s="82"/>
      <c r="AC55" s="82"/>
    </row>
    <row r="56" spans="1:29" ht="16.5" customHeight="1">
      <c r="A56" s="93" t="s">
        <v>121</v>
      </c>
      <c r="B56" s="93"/>
      <c r="C56" s="93"/>
      <c r="D56" s="93"/>
      <c r="E56" s="93"/>
      <c r="F56" s="93"/>
      <c r="G56" s="93"/>
      <c r="H56" s="93"/>
      <c r="I56" s="93"/>
      <c r="J56" s="93"/>
      <c r="K56" s="92"/>
      <c r="L56" s="818">
        <f>第三面!L56</f>
        <v>0</v>
      </c>
      <c r="M56" s="819"/>
      <c r="N56" s="819"/>
      <c r="O56" s="93"/>
      <c r="P56" s="93"/>
      <c r="Q56" s="93"/>
      <c r="R56" s="93"/>
      <c r="S56" s="93"/>
      <c r="T56" s="93"/>
      <c r="U56" s="93"/>
      <c r="V56" s="93"/>
      <c r="W56" s="93"/>
      <c r="X56" s="93"/>
      <c r="Y56" s="93"/>
      <c r="Z56" s="93"/>
      <c r="AA56" s="93"/>
      <c r="AB56" s="93"/>
      <c r="AC56" s="93"/>
    </row>
    <row r="57" spans="1:29" ht="16.5" customHeight="1">
      <c r="A57" s="88" t="s">
        <v>122</v>
      </c>
      <c r="B57" s="88"/>
      <c r="C57" s="88"/>
      <c r="D57" s="88"/>
      <c r="E57" s="88"/>
      <c r="F57" s="88"/>
      <c r="G57" s="88"/>
      <c r="H57" s="88"/>
      <c r="I57" s="155" t="s">
        <v>82</v>
      </c>
      <c r="J57" s="88" t="s">
        <v>124</v>
      </c>
      <c r="K57" s="88"/>
      <c r="L57" s="88"/>
      <c r="M57" s="88"/>
      <c r="N57" s="88"/>
      <c r="O57" s="155" t="s">
        <v>83</v>
      </c>
      <c r="P57" s="88" t="s">
        <v>126</v>
      </c>
      <c r="Q57" s="88"/>
      <c r="R57" s="88"/>
      <c r="S57" s="88"/>
      <c r="T57" s="88"/>
      <c r="U57" s="155" t="s">
        <v>100</v>
      </c>
      <c r="V57" s="155"/>
      <c r="W57" s="88"/>
      <c r="X57" s="88"/>
      <c r="Y57" s="88"/>
      <c r="Z57" s="88"/>
      <c r="AA57" s="88"/>
      <c r="AB57" s="88"/>
      <c r="AC57" s="88"/>
    </row>
    <row r="58" spans="1:29" ht="16.5" customHeight="1">
      <c r="A58" s="82" t="s">
        <v>128</v>
      </c>
      <c r="B58" s="82"/>
      <c r="C58" s="82"/>
      <c r="D58" s="82"/>
      <c r="E58" s="82"/>
      <c r="F58" s="82"/>
      <c r="G58" s="82"/>
      <c r="H58" s="82"/>
      <c r="I58" s="96" t="s">
        <v>82</v>
      </c>
      <c r="J58" s="820">
        <f>第三面!J58</f>
        <v>0</v>
      </c>
      <c r="K58" s="820"/>
      <c r="L58" s="820"/>
      <c r="M58" s="820"/>
      <c r="N58" s="96" t="s">
        <v>77</v>
      </c>
      <c r="O58" s="96" t="s">
        <v>83</v>
      </c>
      <c r="P58" s="821">
        <f>第三面!P58</f>
        <v>0</v>
      </c>
      <c r="Q58" s="821"/>
      <c r="R58" s="821"/>
      <c r="S58" s="821"/>
      <c r="T58" s="96" t="s">
        <v>77</v>
      </c>
      <c r="U58" s="96" t="s">
        <v>100</v>
      </c>
      <c r="V58" s="96"/>
      <c r="W58" s="82"/>
      <c r="X58" s="82"/>
      <c r="Y58" s="82"/>
      <c r="Z58" s="82"/>
      <c r="AA58" s="82"/>
      <c r="AB58" s="82"/>
      <c r="AC58" s="82"/>
    </row>
    <row r="59" spans="1:29" ht="16.5" customHeight="1">
      <c r="A59" s="82" t="s">
        <v>129</v>
      </c>
      <c r="B59" s="82"/>
      <c r="C59" s="82"/>
      <c r="D59" s="82"/>
      <c r="E59" s="82"/>
      <c r="F59" s="96"/>
      <c r="G59" s="96" t="s">
        <v>130</v>
      </c>
      <c r="H59" s="96"/>
      <c r="I59" s="96" t="s">
        <v>82</v>
      </c>
      <c r="J59" s="773">
        <f>第三面!J59</f>
        <v>0</v>
      </c>
      <c r="K59" s="773"/>
      <c r="L59" s="773"/>
      <c r="M59" s="773"/>
      <c r="N59" s="773"/>
      <c r="O59" s="96" t="s">
        <v>83</v>
      </c>
      <c r="P59" s="773">
        <f>第三面!P59</f>
        <v>0</v>
      </c>
      <c r="Q59" s="773"/>
      <c r="R59" s="773"/>
      <c r="S59" s="773"/>
      <c r="T59" s="773"/>
      <c r="U59" s="96" t="s">
        <v>100</v>
      </c>
      <c r="V59" s="96"/>
      <c r="W59" s="82"/>
      <c r="X59" s="82"/>
      <c r="Y59" s="82"/>
      <c r="Z59" s="82"/>
      <c r="AA59" s="82"/>
      <c r="AB59" s="82"/>
      <c r="AC59" s="82"/>
    </row>
    <row r="60" spans="1:29" ht="16.5" customHeight="1">
      <c r="A60" s="82"/>
      <c r="B60" s="82"/>
      <c r="C60" s="82"/>
      <c r="D60" s="82"/>
      <c r="E60" s="82"/>
      <c r="F60" s="96"/>
      <c r="G60" s="96" t="s">
        <v>131</v>
      </c>
      <c r="H60" s="96"/>
      <c r="I60" s="96" t="s">
        <v>82</v>
      </c>
      <c r="J60" s="773">
        <f>第三面!J60</f>
        <v>0</v>
      </c>
      <c r="K60" s="773"/>
      <c r="L60" s="773"/>
      <c r="M60" s="773"/>
      <c r="N60" s="773"/>
      <c r="O60" s="96" t="s">
        <v>83</v>
      </c>
      <c r="P60" s="773">
        <f>第三面!P60</f>
        <v>0</v>
      </c>
      <c r="Q60" s="773"/>
      <c r="R60" s="773"/>
      <c r="S60" s="773"/>
      <c r="T60" s="773"/>
      <c r="U60" s="96" t="s">
        <v>100</v>
      </c>
      <c r="V60" s="96"/>
      <c r="W60" s="82"/>
      <c r="X60" s="82"/>
      <c r="Y60" s="82"/>
      <c r="Z60" s="82"/>
      <c r="AA60" s="82"/>
      <c r="AB60" s="82"/>
      <c r="AC60" s="82"/>
    </row>
    <row r="61" spans="1:29" ht="16.5" customHeight="1">
      <c r="A61" s="82" t="s">
        <v>132</v>
      </c>
      <c r="B61" s="82"/>
      <c r="C61" s="82"/>
      <c r="D61" s="82"/>
      <c r="E61" s="82"/>
      <c r="F61" s="82"/>
      <c r="G61" s="82"/>
      <c r="H61" s="773">
        <f>第三面!H61</f>
        <v>0</v>
      </c>
      <c r="I61" s="773"/>
      <c r="J61" s="773"/>
      <c r="K61" s="773"/>
      <c r="L61" s="773"/>
      <c r="M61" s="773"/>
      <c r="N61" s="773"/>
      <c r="O61" s="82" t="s">
        <v>133</v>
      </c>
      <c r="P61" s="96"/>
      <c r="Q61" s="96"/>
      <c r="R61" s="773">
        <f>第三面!R61</f>
        <v>0</v>
      </c>
      <c r="S61" s="773"/>
      <c r="T61" s="773"/>
      <c r="U61" s="773"/>
      <c r="V61" s="773"/>
      <c r="W61" s="773"/>
      <c r="X61" s="82" t="s">
        <v>134</v>
      </c>
      <c r="Y61" s="82"/>
      <c r="Z61" s="82"/>
      <c r="AA61" s="82"/>
      <c r="AB61" s="82"/>
      <c r="AC61" s="82"/>
    </row>
    <row r="62" spans="1:29" ht="16.5" customHeight="1">
      <c r="A62" s="97" t="s">
        <v>135</v>
      </c>
      <c r="B62" s="97"/>
      <c r="C62" s="97"/>
      <c r="D62" s="97"/>
      <c r="E62" s="97"/>
      <c r="F62" s="97"/>
      <c r="G62" s="97"/>
      <c r="H62" s="97"/>
      <c r="I62" s="97"/>
      <c r="J62" s="97"/>
      <c r="K62" s="97"/>
      <c r="L62" s="97"/>
      <c r="M62" s="97"/>
      <c r="N62" s="97"/>
      <c r="O62" s="97"/>
      <c r="P62" s="97"/>
      <c r="Q62" s="97"/>
      <c r="R62" s="97"/>
      <c r="S62" s="97"/>
      <c r="T62" s="172" t="str">
        <f>第三面!T62</f>
        <v>□</v>
      </c>
      <c r="U62" s="97" t="s">
        <v>136</v>
      </c>
      <c r="V62" s="172" t="str">
        <f>第三面!V62</f>
        <v>□</v>
      </c>
      <c r="W62" s="97" t="s">
        <v>137</v>
      </c>
      <c r="X62" s="97"/>
      <c r="Y62" s="97"/>
      <c r="Z62" s="97"/>
      <c r="AA62" s="97"/>
      <c r="AB62" s="97"/>
      <c r="AC62" s="97"/>
    </row>
    <row r="63" spans="1:29" ht="16.5" customHeight="1">
      <c r="A63" s="97" t="s">
        <v>138</v>
      </c>
      <c r="B63" s="97"/>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row>
    <row r="64" spans="1:29">
      <c r="A64" s="97"/>
      <c r="B64" s="97"/>
      <c r="C64" s="97"/>
      <c r="D64" s="172" t="str">
        <f>第三面!D64</f>
        <v>□</v>
      </c>
      <c r="E64" s="97" t="s">
        <v>139</v>
      </c>
      <c r="F64" s="97"/>
      <c r="G64" s="97"/>
      <c r="H64" s="97"/>
      <c r="I64" s="97"/>
      <c r="J64" s="97"/>
      <c r="K64" s="172" t="str">
        <f>第三面!K64</f>
        <v>□</v>
      </c>
      <c r="L64" s="97" t="s">
        <v>140</v>
      </c>
      <c r="M64" s="97"/>
      <c r="N64" s="97"/>
      <c r="O64" s="97"/>
      <c r="P64" s="97"/>
      <c r="Q64" s="97"/>
      <c r="R64" s="172" t="str">
        <f>第三面!R64</f>
        <v>□</v>
      </c>
      <c r="S64" s="97" t="s">
        <v>141</v>
      </c>
      <c r="T64" s="97"/>
      <c r="U64" s="98"/>
      <c r="V64" s="97"/>
      <c r="W64" s="97"/>
      <c r="X64" s="97"/>
      <c r="Y64" s="97"/>
      <c r="Z64" s="97"/>
      <c r="AA64" s="97"/>
      <c r="AB64" s="97"/>
      <c r="AC64" s="97"/>
    </row>
    <row r="65" spans="1:29">
      <c r="A65" s="837" t="s">
        <v>142</v>
      </c>
      <c r="B65" s="837"/>
      <c r="C65" s="837"/>
      <c r="D65" s="837"/>
      <c r="E65" s="838"/>
      <c r="F65" s="838"/>
      <c r="G65" s="838"/>
      <c r="H65" s="838"/>
      <c r="I65" s="838"/>
      <c r="J65" s="838"/>
      <c r="K65" s="838"/>
      <c r="L65" s="838"/>
      <c r="M65" s="838"/>
      <c r="N65" s="838"/>
      <c r="O65" s="838"/>
      <c r="P65" s="838"/>
      <c r="Q65" s="838"/>
      <c r="R65" s="838"/>
      <c r="S65" s="838"/>
      <c r="T65" s="838"/>
      <c r="U65" s="838"/>
      <c r="V65" s="838"/>
      <c r="W65" s="838"/>
      <c r="X65" s="838"/>
      <c r="Y65" s="838"/>
      <c r="Z65" s="838"/>
      <c r="AA65" s="838"/>
      <c r="AB65" s="838"/>
      <c r="AC65" s="838"/>
    </row>
    <row r="66" spans="1:29">
      <c r="A66" s="835">
        <f>第三面!A66</f>
        <v>0</v>
      </c>
      <c r="B66" s="835"/>
      <c r="C66" s="835"/>
      <c r="D66" s="835"/>
      <c r="E66" s="835"/>
      <c r="F66" s="835"/>
      <c r="G66" s="835"/>
      <c r="H66" s="835"/>
      <c r="I66" s="835"/>
      <c r="J66" s="835"/>
      <c r="K66" s="835"/>
      <c r="L66" s="835"/>
      <c r="M66" s="835"/>
      <c r="N66" s="835"/>
      <c r="O66" s="835"/>
      <c r="P66" s="835"/>
      <c r="Q66" s="835"/>
      <c r="R66" s="835"/>
      <c r="S66" s="835"/>
      <c r="T66" s="835"/>
      <c r="U66" s="835"/>
      <c r="V66" s="835"/>
      <c r="W66" s="835"/>
      <c r="X66" s="835"/>
      <c r="Y66" s="835"/>
      <c r="Z66" s="835"/>
      <c r="AA66" s="835"/>
      <c r="AB66" s="835"/>
      <c r="AC66" s="835"/>
    </row>
    <row r="67" spans="1:29">
      <c r="A67" s="835">
        <f>第三面!A68</f>
        <v>0</v>
      </c>
      <c r="B67" s="835"/>
      <c r="C67" s="835"/>
      <c r="D67" s="835"/>
      <c r="E67" s="835"/>
      <c r="F67" s="835"/>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row>
    <row r="68" spans="1:29">
      <c r="A68" s="835">
        <f>第三面!A69</f>
        <v>0</v>
      </c>
      <c r="B68" s="835"/>
      <c r="C68" s="835"/>
      <c r="D68" s="835"/>
      <c r="E68" s="835"/>
      <c r="F68" s="835"/>
      <c r="G68" s="835"/>
      <c r="H68" s="835"/>
      <c r="I68" s="835"/>
      <c r="J68" s="835"/>
      <c r="K68" s="835"/>
      <c r="L68" s="835"/>
      <c r="M68" s="835"/>
      <c r="N68" s="835"/>
      <c r="O68" s="835"/>
      <c r="P68" s="835"/>
      <c r="Q68" s="835"/>
      <c r="R68" s="835"/>
      <c r="S68" s="835"/>
      <c r="T68" s="835"/>
      <c r="U68" s="835"/>
      <c r="V68" s="835"/>
      <c r="W68" s="835"/>
      <c r="X68" s="835"/>
      <c r="Y68" s="835"/>
      <c r="Z68" s="835"/>
      <c r="AA68" s="835"/>
      <c r="AB68" s="835"/>
      <c r="AC68" s="835"/>
    </row>
    <row r="69" spans="1:29">
      <c r="A69" s="156" t="s">
        <v>143</v>
      </c>
      <c r="B69" s="88"/>
      <c r="C69" s="88"/>
      <c r="D69" s="88"/>
      <c r="E69" s="88"/>
      <c r="F69" s="88"/>
      <c r="G69" s="88"/>
      <c r="H69" s="88"/>
      <c r="I69" s="836" t="s">
        <v>282</v>
      </c>
      <c r="J69" s="836"/>
      <c r="K69" s="100">
        <f>第三面!K70</f>
        <v>0</v>
      </c>
      <c r="L69" s="157" t="s">
        <v>2</v>
      </c>
      <c r="M69" s="100">
        <f>第三面!M70</f>
        <v>0</v>
      </c>
      <c r="N69" s="157" t="s">
        <v>3</v>
      </c>
      <c r="O69" s="100">
        <f>第三面!O70</f>
        <v>0</v>
      </c>
      <c r="P69" s="156" t="s">
        <v>4</v>
      </c>
      <c r="Q69" s="157"/>
      <c r="R69" s="156"/>
      <c r="S69" s="156"/>
      <c r="T69" s="156"/>
      <c r="U69" s="156"/>
      <c r="V69" s="156"/>
      <c r="W69" s="156"/>
      <c r="X69" s="156"/>
      <c r="Y69" s="156"/>
      <c r="Z69" s="156"/>
      <c r="AA69" s="156"/>
      <c r="AB69" s="156"/>
      <c r="AC69" s="156"/>
    </row>
    <row r="70" spans="1:29">
      <c r="A70" s="97"/>
      <c r="B70" s="82"/>
      <c r="C70" s="82"/>
      <c r="D70" s="82"/>
      <c r="E70" s="82"/>
      <c r="F70" s="82"/>
      <c r="G70" s="82"/>
      <c r="H70" s="82"/>
      <c r="I70" s="82"/>
      <c r="J70" s="82"/>
      <c r="K70" s="97"/>
      <c r="L70" s="97"/>
      <c r="M70" s="97"/>
      <c r="N70" s="97"/>
      <c r="O70" s="97"/>
      <c r="P70" s="97"/>
      <c r="Q70" s="97"/>
      <c r="R70" s="97"/>
      <c r="S70" s="97"/>
      <c r="T70" s="97"/>
      <c r="U70" s="97"/>
      <c r="V70" s="97"/>
      <c r="W70" s="97"/>
      <c r="X70" s="97"/>
      <c r="Y70" s="97"/>
      <c r="Z70" s="97"/>
      <c r="AA70" s="97"/>
      <c r="AB70" s="97"/>
      <c r="AC70" s="97"/>
    </row>
    <row r="71" spans="1:29">
      <c r="A71" s="156" t="s">
        <v>144</v>
      </c>
      <c r="B71" s="88"/>
      <c r="C71" s="88"/>
      <c r="D71" s="88"/>
      <c r="E71" s="88"/>
      <c r="F71" s="88"/>
      <c r="G71" s="88"/>
      <c r="H71" s="88"/>
      <c r="I71" s="836" t="s">
        <v>282</v>
      </c>
      <c r="J71" s="836"/>
      <c r="K71" s="100">
        <f>第三面!K72</f>
        <v>0</v>
      </c>
      <c r="L71" s="157" t="s">
        <v>2</v>
      </c>
      <c r="M71" s="100">
        <f>第三面!M72</f>
        <v>0</v>
      </c>
      <c r="N71" s="157" t="s">
        <v>3</v>
      </c>
      <c r="O71" s="100">
        <f>第三面!O72</f>
        <v>0</v>
      </c>
      <c r="P71" s="156" t="s">
        <v>4</v>
      </c>
      <c r="Q71" s="157"/>
      <c r="R71" s="156"/>
      <c r="S71" s="156"/>
      <c r="T71" s="156"/>
      <c r="U71" s="156"/>
      <c r="V71" s="156"/>
      <c r="W71" s="156"/>
      <c r="X71" s="156"/>
      <c r="Y71" s="156"/>
      <c r="Z71" s="156"/>
      <c r="AA71" s="156"/>
      <c r="AB71" s="156"/>
      <c r="AC71" s="156"/>
    </row>
    <row r="72" spans="1:29">
      <c r="A72" s="97"/>
      <c r="B72" s="82"/>
      <c r="C72" s="82"/>
      <c r="D72" s="82"/>
      <c r="E72" s="82"/>
      <c r="F72" s="82"/>
      <c r="G72" s="82"/>
      <c r="H72" s="82"/>
      <c r="I72" s="82"/>
      <c r="J72" s="82"/>
      <c r="K72" s="97"/>
      <c r="L72" s="97"/>
      <c r="M72" s="97"/>
      <c r="N72" s="97"/>
      <c r="O72" s="97"/>
      <c r="P72" s="97"/>
      <c r="Q72" s="97"/>
      <c r="R72" s="97"/>
      <c r="S72" s="97"/>
      <c r="T72" s="97"/>
      <c r="U72" s="97"/>
      <c r="V72" s="97"/>
      <c r="W72" s="97"/>
      <c r="X72" s="97"/>
      <c r="Y72" s="97"/>
      <c r="Z72" s="97"/>
      <c r="AA72" s="97"/>
      <c r="AB72" s="97"/>
      <c r="AC72" s="97"/>
    </row>
    <row r="73" spans="1:29">
      <c r="A73" s="88" t="s">
        <v>145</v>
      </c>
      <c r="B73" s="88"/>
      <c r="C73" s="88"/>
      <c r="D73" s="88"/>
      <c r="E73" s="88"/>
      <c r="F73" s="88"/>
      <c r="G73" s="88"/>
      <c r="H73" s="88"/>
      <c r="I73" s="88"/>
      <c r="J73" s="88"/>
      <c r="K73" s="156"/>
      <c r="L73" s="156"/>
      <c r="M73" s="156"/>
      <c r="N73" s="156"/>
      <c r="O73" s="156" t="s">
        <v>16</v>
      </c>
      <c r="P73" s="823" t="s">
        <v>146</v>
      </c>
      <c r="Q73" s="823"/>
      <c r="R73" s="823"/>
      <c r="S73" s="823"/>
      <c r="T73" s="823"/>
      <c r="U73" s="823"/>
      <c r="V73" s="823"/>
      <c r="W73" s="823"/>
      <c r="X73" s="823"/>
      <c r="Y73" s="823"/>
      <c r="Z73" s="823"/>
      <c r="AA73" s="823"/>
      <c r="AB73" s="823"/>
      <c r="AC73" s="156" t="s">
        <v>100</v>
      </c>
    </row>
    <row r="74" spans="1:29">
      <c r="A74" s="99"/>
      <c r="B74" s="89"/>
      <c r="C74" s="89" t="s">
        <v>147</v>
      </c>
      <c r="D74" s="154">
        <f>第三面!D75</f>
        <v>0</v>
      </c>
      <c r="E74" s="82" t="s">
        <v>148</v>
      </c>
      <c r="F74" s="82"/>
      <c r="G74" s="772" t="s">
        <v>280</v>
      </c>
      <c r="H74" s="772"/>
      <c r="I74" s="154">
        <f>第三面!I75</f>
        <v>0</v>
      </c>
      <c r="J74" s="96" t="s">
        <v>2</v>
      </c>
      <c r="K74" s="172">
        <f>第三面!K75</f>
        <v>0</v>
      </c>
      <c r="L74" s="99" t="s">
        <v>3</v>
      </c>
      <c r="M74" s="172">
        <f>第三面!M75</f>
        <v>0</v>
      </c>
      <c r="N74" s="97" t="s">
        <v>4</v>
      </c>
      <c r="O74" s="97" t="s">
        <v>16</v>
      </c>
      <c r="P74" s="822">
        <f>第三面!P75</f>
        <v>0</v>
      </c>
      <c r="Q74" s="822"/>
      <c r="R74" s="822"/>
      <c r="S74" s="822"/>
      <c r="T74" s="822"/>
      <c r="U74" s="822"/>
      <c r="V74" s="822"/>
      <c r="W74" s="822"/>
      <c r="X74" s="822"/>
      <c r="Y74" s="822"/>
      <c r="Z74" s="822"/>
      <c r="AA74" s="822"/>
      <c r="AB74" s="822"/>
      <c r="AC74" s="97" t="s">
        <v>100</v>
      </c>
    </row>
    <row r="75" spans="1:29">
      <c r="A75" s="99"/>
      <c r="B75" s="89"/>
      <c r="C75" s="89" t="s">
        <v>147</v>
      </c>
      <c r="D75" s="154">
        <f>第三面!D76</f>
        <v>0</v>
      </c>
      <c r="E75" s="82" t="s">
        <v>148</v>
      </c>
      <c r="F75" s="82"/>
      <c r="G75" s="772" t="s">
        <v>280</v>
      </c>
      <c r="H75" s="772"/>
      <c r="I75" s="154">
        <f>第三面!I76</f>
        <v>0</v>
      </c>
      <c r="J75" s="96" t="s">
        <v>2</v>
      </c>
      <c r="K75" s="172">
        <f>第三面!K76</f>
        <v>0</v>
      </c>
      <c r="L75" s="99" t="s">
        <v>3</v>
      </c>
      <c r="M75" s="172">
        <f>第三面!M76</f>
        <v>0</v>
      </c>
      <c r="N75" s="97" t="s">
        <v>4</v>
      </c>
      <c r="O75" s="97" t="s">
        <v>16</v>
      </c>
      <c r="P75" s="822">
        <f>第三面!P76</f>
        <v>0</v>
      </c>
      <c r="Q75" s="822"/>
      <c r="R75" s="822"/>
      <c r="S75" s="822"/>
      <c r="T75" s="822"/>
      <c r="U75" s="822"/>
      <c r="V75" s="822"/>
      <c r="W75" s="822"/>
      <c r="X75" s="822"/>
      <c r="Y75" s="822"/>
      <c r="Z75" s="822"/>
      <c r="AA75" s="822"/>
      <c r="AB75" s="822"/>
      <c r="AC75" s="97" t="s">
        <v>100</v>
      </c>
    </row>
    <row r="76" spans="1:29">
      <c r="A76" s="99"/>
      <c r="B76" s="89"/>
      <c r="C76" s="89" t="s">
        <v>147</v>
      </c>
      <c r="D76" s="154">
        <f>第三面!D77</f>
        <v>0</v>
      </c>
      <c r="E76" s="82" t="s">
        <v>148</v>
      </c>
      <c r="F76" s="82"/>
      <c r="G76" s="772" t="s">
        <v>280</v>
      </c>
      <c r="H76" s="772"/>
      <c r="I76" s="154">
        <f>第三面!I77</f>
        <v>0</v>
      </c>
      <c r="J76" s="96" t="s">
        <v>2</v>
      </c>
      <c r="K76" s="172">
        <f>第三面!K77</f>
        <v>0</v>
      </c>
      <c r="L76" s="99" t="s">
        <v>3</v>
      </c>
      <c r="M76" s="172">
        <f>第三面!M77</f>
        <v>0</v>
      </c>
      <c r="N76" s="97" t="s">
        <v>4</v>
      </c>
      <c r="O76" s="97" t="s">
        <v>16</v>
      </c>
      <c r="P76" s="822">
        <f>第三面!P77</f>
        <v>0</v>
      </c>
      <c r="Q76" s="822"/>
      <c r="R76" s="822"/>
      <c r="S76" s="822"/>
      <c r="T76" s="822"/>
      <c r="U76" s="822"/>
      <c r="V76" s="822"/>
      <c r="W76" s="822"/>
      <c r="X76" s="822"/>
      <c r="Y76" s="822"/>
      <c r="Z76" s="822"/>
      <c r="AA76" s="822"/>
      <c r="AB76" s="822"/>
      <c r="AC76" s="97" t="s">
        <v>100</v>
      </c>
    </row>
    <row r="77" spans="1:29">
      <c r="A77" s="97"/>
      <c r="B77" s="82"/>
      <c r="C77" s="82"/>
      <c r="D77" s="82"/>
      <c r="E77" s="82"/>
      <c r="F77" s="82"/>
      <c r="G77" s="82"/>
      <c r="H77" s="82"/>
      <c r="I77" s="82"/>
      <c r="J77" s="82"/>
      <c r="K77" s="97"/>
      <c r="L77" s="97"/>
      <c r="M77" s="97"/>
      <c r="N77" s="97"/>
      <c r="O77" s="97"/>
      <c r="P77" s="97"/>
      <c r="Q77" s="97"/>
      <c r="R77" s="97"/>
      <c r="S77" s="97"/>
      <c r="T77" s="97"/>
      <c r="U77" s="97"/>
      <c r="V77" s="97"/>
      <c r="W77" s="97"/>
      <c r="X77" s="97"/>
      <c r="Y77" s="97"/>
      <c r="Z77" s="97"/>
      <c r="AA77" s="97"/>
      <c r="AB77" s="97"/>
      <c r="AC77" s="97"/>
    </row>
    <row r="78" spans="1:29">
      <c r="A78" s="156" t="s">
        <v>378</v>
      </c>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row>
    <row r="79" spans="1:29">
      <c r="A79" s="97"/>
      <c r="B79" s="97"/>
      <c r="C79" s="97"/>
      <c r="D79" s="97"/>
      <c r="E79" s="97"/>
      <c r="F79" s="97"/>
      <c r="G79" s="97"/>
      <c r="H79" s="97"/>
      <c r="I79" s="97"/>
      <c r="J79" s="97"/>
      <c r="K79" s="97"/>
      <c r="L79" s="97"/>
      <c r="M79" s="97"/>
      <c r="N79" s="97"/>
      <c r="O79" s="97"/>
      <c r="P79" s="97"/>
      <c r="Q79" s="97"/>
      <c r="R79" s="97"/>
      <c r="S79" s="97"/>
      <c r="T79" s="97"/>
      <c r="U79" s="269" t="s">
        <v>33</v>
      </c>
      <c r="V79" s="97" t="s">
        <v>377</v>
      </c>
      <c r="W79" s="97"/>
      <c r="X79" s="269" t="s">
        <v>33</v>
      </c>
      <c r="Y79" s="97" t="s">
        <v>376</v>
      </c>
      <c r="Z79" s="97"/>
      <c r="AA79" s="97"/>
      <c r="AB79" s="97"/>
      <c r="AC79" s="97"/>
    </row>
    <row r="80" spans="1:29">
      <c r="A80" s="156" t="s">
        <v>375</v>
      </c>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row>
    <row r="81" spans="1:29">
      <c r="A81" s="97"/>
      <c r="B81" s="97"/>
      <c r="C81" s="97"/>
      <c r="D81" s="97"/>
      <c r="E81" s="97"/>
      <c r="F81" s="97"/>
      <c r="G81" s="97"/>
      <c r="H81" s="97"/>
      <c r="I81" s="97"/>
      <c r="J81" s="97"/>
      <c r="K81" s="97"/>
      <c r="L81" s="97"/>
      <c r="M81" s="97"/>
      <c r="N81" s="97"/>
      <c r="O81" s="97"/>
      <c r="P81" s="97"/>
      <c r="Q81" s="97"/>
      <c r="R81" s="97"/>
      <c r="S81" s="97"/>
      <c r="T81" s="97"/>
      <c r="U81" s="269" t="s">
        <v>33</v>
      </c>
      <c r="V81" s="97" t="s">
        <v>374</v>
      </c>
      <c r="W81" s="97"/>
      <c r="X81" s="269" t="s">
        <v>33</v>
      </c>
      <c r="Y81" s="97" t="s">
        <v>373</v>
      </c>
      <c r="Z81" s="97"/>
      <c r="AA81" s="97"/>
      <c r="AB81" s="97"/>
      <c r="AC81" s="97"/>
    </row>
    <row r="82" spans="1:29">
      <c r="A82" s="126" t="s">
        <v>3335</v>
      </c>
      <c r="B82" s="126"/>
      <c r="C82" s="126"/>
      <c r="D82" s="126"/>
      <c r="E82" s="126"/>
      <c r="F82" s="126"/>
      <c r="G82" s="126"/>
      <c r="H82" s="466"/>
      <c r="I82" s="466"/>
      <c r="J82" s="466"/>
      <c r="K82" s="466"/>
      <c r="L82" s="466"/>
      <c r="M82" s="466"/>
      <c r="N82" s="466"/>
      <c r="O82" s="466"/>
      <c r="P82" s="466"/>
      <c r="Q82" s="466"/>
      <c r="R82" s="466"/>
      <c r="S82" s="466"/>
      <c r="T82" s="466"/>
      <c r="U82" s="466"/>
      <c r="V82" s="466"/>
      <c r="W82" s="466"/>
      <c r="X82" s="466"/>
      <c r="Y82" s="466"/>
      <c r="Z82" s="466"/>
      <c r="AA82" s="466"/>
      <c r="AB82" s="466"/>
      <c r="AC82" s="466"/>
    </row>
    <row r="83" spans="1:29">
      <c r="A83" s="140"/>
      <c r="B83" s="140"/>
      <c r="C83" s="146" t="s">
        <v>3291</v>
      </c>
      <c r="D83" s="140"/>
      <c r="E83" s="140"/>
      <c r="F83" s="140"/>
      <c r="G83" s="140"/>
      <c r="H83" s="140"/>
      <c r="I83" s="140"/>
      <c r="J83" s="468" t="str">
        <f>第三面!J80</f>
        <v>□</v>
      </c>
      <c r="K83" s="467" t="s">
        <v>136</v>
      </c>
      <c r="L83" s="140"/>
      <c r="M83" s="468" t="str">
        <f>第三面!M80</f>
        <v>□</v>
      </c>
      <c r="N83" s="467" t="s">
        <v>373</v>
      </c>
      <c r="O83" s="112"/>
      <c r="P83" s="140"/>
      <c r="Q83" s="140"/>
      <c r="R83" s="140"/>
      <c r="S83" s="140"/>
      <c r="T83" s="140"/>
      <c r="U83" s="140"/>
      <c r="V83" s="140"/>
      <c r="W83" s="140"/>
      <c r="X83" s="140"/>
      <c r="Y83" s="140"/>
      <c r="Z83" s="140"/>
      <c r="AA83" s="140"/>
      <c r="AB83" s="140"/>
      <c r="AC83" s="140"/>
    </row>
    <row r="84" spans="1:29">
      <c r="A84" s="140"/>
      <c r="B84" s="140"/>
      <c r="C84" s="146" t="s">
        <v>3290</v>
      </c>
      <c r="D84" s="140"/>
      <c r="E84" s="140"/>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row>
    <row r="85" spans="1:29">
      <c r="A85" s="140"/>
      <c r="B85" s="140"/>
      <c r="C85" s="140"/>
      <c r="D85" s="468" t="str">
        <f>第三面!D82</f>
        <v>□</v>
      </c>
      <c r="E85" s="112" t="s">
        <v>3292</v>
      </c>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row>
    <row r="86" spans="1:29">
      <c r="A86" s="151"/>
      <c r="B86" s="151"/>
      <c r="C86" s="151"/>
      <c r="D86" s="469" t="str">
        <f>第三面!D83</f>
        <v>□</v>
      </c>
      <c r="E86" s="147" t="s">
        <v>309</v>
      </c>
      <c r="F86" s="151"/>
      <c r="G86" s="151"/>
      <c r="H86" s="151"/>
      <c r="I86" s="151"/>
      <c r="J86" s="151"/>
      <c r="K86" s="151"/>
      <c r="L86" s="151"/>
      <c r="M86" s="151"/>
      <c r="N86" s="151"/>
      <c r="O86" s="151"/>
      <c r="P86" s="151"/>
      <c r="Q86" s="151"/>
      <c r="R86" s="151"/>
      <c r="S86" s="151"/>
      <c r="T86" s="151"/>
      <c r="U86" s="151"/>
      <c r="V86" s="151"/>
      <c r="W86" s="151"/>
      <c r="X86" s="151"/>
      <c r="Y86" s="151"/>
      <c r="Z86" s="151"/>
      <c r="AA86" s="151"/>
      <c r="AB86" s="151"/>
      <c r="AC86" s="151"/>
    </row>
    <row r="87" spans="1:29">
      <c r="A87" s="156" t="s">
        <v>3336</v>
      </c>
      <c r="B87" s="156"/>
      <c r="C87" s="156"/>
      <c r="D87" s="156"/>
      <c r="E87" s="156"/>
      <c r="F87" s="156"/>
      <c r="G87" s="156"/>
      <c r="H87" s="156"/>
      <c r="I87" s="824"/>
      <c r="J87" s="824"/>
      <c r="K87" s="824"/>
      <c r="L87" s="824"/>
      <c r="M87" s="824"/>
      <c r="N87" s="824"/>
      <c r="O87" s="824"/>
      <c r="P87" s="824"/>
      <c r="Q87" s="824"/>
      <c r="R87" s="824"/>
      <c r="S87" s="824"/>
      <c r="T87" s="824"/>
      <c r="U87" s="824"/>
      <c r="V87" s="824"/>
      <c r="W87" s="824"/>
      <c r="X87" s="824"/>
      <c r="Y87" s="824"/>
      <c r="Z87" s="824"/>
      <c r="AA87" s="824"/>
      <c r="AB87" s="824"/>
      <c r="AC87" s="824"/>
    </row>
    <row r="88" spans="1:29">
      <c r="A88" s="262"/>
      <c r="B88" s="262"/>
      <c r="C88" s="813" t="str">
        <f>IF(【申請書】第一面!$AD$5="計画変更","【計画変更の概要】","")</f>
        <v/>
      </c>
      <c r="D88" s="813"/>
      <c r="E88" s="813"/>
      <c r="F88" s="813"/>
      <c r="G88" s="813"/>
      <c r="H88" s="813"/>
      <c r="I88" s="813"/>
      <c r="J88" s="813"/>
      <c r="K88" s="813"/>
      <c r="L88" s="813"/>
      <c r="M88" s="813"/>
      <c r="N88" s="813"/>
      <c r="O88" s="813"/>
      <c r="P88" s="813"/>
      <c r="Q88" s="813"/>
      <c r="R88" s="813"/>
      <c r="S88" s="813"/>
      <c r="T88" s="813"/>
      <c r="U88" s="813"/>
      <c r="V88" s="813"/>
      <c r="W88" s="813"/>
      <c r="X88" s="813"/>
      <c r="Y88" s="813"/>
      <c r="Z88" s="813"/>
      <c r="AA88" s="813"/>
      <c r="AB88" s="813"/>
      <c r="AC88" s="813"/>
    </row>
    <row r="89" spans="1:29">
      <c r="A89" s="262"/>
      <c r="B89" s="262"/>
      <c r="C89" s="813" t="str">
        <f>IF(【申請書】第一面!$AD$5="計画変更",【申請書】第一面!C31,"")</f>
        <v/>
      </c>
      <c r="D89" s="813"/>
      <c r="E89" s="813"/>
      <c r="F89" s="813"/>
      <c r="G89" s="813"/>
      <c r="H89" s="813"/>
      <c r="I89" s="813"/>
      <c r="J89" s="813"/>
      <c r="K89" s="813"/>
      <c r="L89" s="813"/>
      <c r="M89" s="813"/>
      <c r="N89" s="813"/>
      <c r="O89" s="813"/>
      <c r="P89" s="813"/>
      <c r="Q89" s="813"/>
      <c r="R89" s="813"/>
      <c r="S89" s="813"/>
      <c r="T89" s="813"/>
      <c r="U89" s="813"/>
      <c r="V89" s="813"/>
      <c r="W89" s="813"/>
      <c r="X89" s="813"/>
      <c r="Y89" s="813"/>
      <c r="Z89" s="813"/>
      <c r="AA89" s="813"/>
      <c r="AB89" s="813"/>
      <c r="AC89" s="813"/>
    </row>
    <row r="90" spans="1:29">
      <c r="A90" s="262"/>
      <c r="B90" s="262"/>
      <c r="C90" s="813" t="str">
        <f>IF(【申請書】第一面!$AD$5="計画変更",【申請書】第一面!C32,"")</f>
        <v/>
      </c>
      <c r="D90" s="813"/>
      <c r="E90" s="813"/>
      <c r="F90" s="813"/>
      <c r="G90" s="813"/>
      <c r="H90" s="813"/>
      <c r="I90" s="813"/>
      <c r="J90" s="813"/>
      <c r="K90" s="813"/>
      <c r="L90" s="813"/>
      <c r="M90" s="813"/>
      <c r="N90" s="813"/>
      <c r="O90" s="813"/>
      <c r="P90" s="813"/>
      <c r="Q90" s="813"/>
      <c r="R90" s="813"/>
      <c r="S90" s="813"/>
      <c r="T90" s="813"/>
      <c r="U90" s="813"/>
      <c r="V90" s="813"/>
      <c r="W90" s="813"/>
      <c r="X90" s="813"/>
      <c r="Y90" s="813"/>
      <c r="Z90" s="813"/>
      <c r="AA90" s="813"/>
      <c r="AB90" s="813"/>
      <c r="AC90" s="813"/>
    </row>
    <row r="91" spans="1:29">
      <c r="A91" s="263"/>
      <c r="B91" s="263"/>
      <c r="C91" s="813" t="str">
        <f>IF(【申請書】第一面!$AD$5="計画変更",【申請書】第一面!C33,"")</f>
        <v/>
      </c>
      <c r="D91" s="813"/>
      <c r="E91" s="813"/>
      <c r="F91" s="813"/>
      <c r="G91" s="813"/>
      <c r="H91" s="813"/>
      <c r="I91" s="813"/>
      <c r="J91" s="813"/>
      <c r="K91" s="813"/>
      <c r="L91" s="813"/>
      <c r="M91" s="813"/>
      <c r="N91" s="813"/>
      <c r="O91" s="813"/>
      <c r="P91" s="813"/>
      <c r="Q91" s="813"/>
      <c r="R91" s="813"/>
      <c r="S91" s="813"/>
      <c r="T91" s="813"/>
      <c r="U91" s="813"/>
      <c r="V91" s="813"/>
      <c r="W91" s="813"/>
      <c r="X91" s="813"/>
      <c r="Y91" s="813"/>
      <c r="Z91" s="813"/>
      <c r="AA91" s="813"/>
      <c r="AB91" s="813"/>
      <c r="AC91" s="813"/>
    </row>
    <row r="92" spans="1:29">
      <c r="A92" s="263"/>
      <c r="B92" s="263"/>
      <c r="C92" s="813" t="str">
        <f>IF(【申請書】第一面!$AD$5="計画変更",【申請書】第一面!C34,"")</f>
        <v/>
      </c>
      <c r="D92" s="813"/>
      <c r="E92" s="813"/>
      <c r="F92" s="813"/>
      <c r="G92" s="813"/>
      <c r="H92" s="813"/>
      <c r="I92" s="813"/>
      <c r="J92" s="813"/>
      <c r="K92" s="813"/>
      <c r="L92" s="813"/>
      <c r="M92" s="813"/>
      <c r="N92" s="813"/>
      <c r="O92" s="813"/>
      <c r="P92" s="813"/>
      <c r="Q92" s="813"/>
      <c r="R92" s="813"/>
      <c r="S92" s="813"/>
      <c r="T92" s="813"/>
      <c r="U92" s="813"/>
      <c r="V92" s="813"/>
      <c r="W92" s="813"/>
      <c r="X92" s="813"/>
      <c r="Y92" s="813"/>
      <c r="Z92" s="813"/>
      <c r="AA92" s="813"/>
      <c r="AB92" s="813"/>
      <c r="AC92" s="813"/>
    </row>
    <row r="93" spans="1:29">
      <c r="A93" s="263"/>
      <c r="B93" s="263"/>
      <c r="C93" s="813" t="str">
        <f>IF(【申請書】第一面!$AD$5="計画変更",【申請書】第一面!C35,"")</f>
        <v/>
      </c>
      <c r="D93" s="813"/>
      <c r="E93" s="813"/>
      <c r="F93" s="813"/>
      <c r="G93" s="813"/>
      <c r="H93" s="813"/>
      <c r="I93" s="813"/>
      <c r="J93" s="813"/>
      <c r="K93" s="813"/>
      <c r="L93" s="813"/>
      <c r="M93" s="813"/>
      <c r="N93" s="813"/>
      <c r="O93" s="813"/>
      <c r="P93" s="813"/>
      <c r="Q93" s="813"/>
      <c r="R93" s="813"/>
      <c r="S93" s="813"/>
      <c r="T93" s="813"/>
      <c r="U93" s="813"/>
      <c r="V93" s="813"/>
      <c r="W93" s="813"/>
      <c r="X93" s="813"/>
      <c r="Y93" s="813"/>
      <c r="Z93" s="813"/>
      <c r="AA93" s="813"/>
      <c r="AB93" s="813"/>
      <c r="AC93" s="813"/>
    </row>
    <row r="94" spans="1:29">
      <c r="A94" s="263"/>
      <c r="B94" s="263"/>
      <c r="C94" s="813" t="str">
        <f>IF(【申請書】第一面!$AD$5="計画変更",【申請書】第一面!C36,"")</f>
        <v/>
      </c>
      <c r="D94" s="813"/>
      <c r="E94" s="813"/>
      <c r="F94" s="813"/>
      <c r="G94" s="813"/>
      <c r="H94" s="813"/>
      <c r="I94" s="813"/>
      <c r="J94" s="813"/>
      <c r="K94" s="813"/>
      <c r="L94" s="813"/>
      <c r="M94" s="813"/>
      <c r="N94" s="813"/>
      <c r="O94" s="813"/>
      <c r="P94" s="813"/>
      <c r="Q94" s="813"/>
      <c r="R94" s="813"/>
      <c r="S94" s="813"/>
      <c r="T94" s="813"/>
      <c r="U94" s="813"/>
      <c r="V94" s="813"/>
      <c r="W94" s="813"/>
      <c r="X94" s="813"/>
      <c r="Y94" s="813"/>
      <c r="Z94" s="813"/>
      <c r="AA94" s="813"/>
      <c r="AB94" s="813"/>
      <c r="AC94" s="813"/>
    </row>
    <row r="95" spans="1:29">
      <c r="A95" s="263"/>
      <c r="B95" s="263"/>
      <c r="C95" s="813"/>
      <c r="D95" s="813"/>
      <c r="E95" s="813"/>
      <c r="F95" s="813"/>
      <c r="G95" s="813"/>
      <c r="H95" s="813"/>
      <c r="I95" s="813"/>
      <c r="J95" s="813"/>
      <c r="K95" s="813"/>
      <c r="L95" s="813"/>
      <c r="M95" s="813"/>
      <c r="N95" s="813"/>
      <c r="O95" s="813"/>
      <c r="P95" s="813"/>
      <c r="Q95" s="813"/>
      <c r="R95" s="813"/>
      <c r="S95" s="813"/>
      <c r="T95" s="813"/>
      <c r="U95" s="813"/>
      <c r="V95" s="813"/>
      <c r="W95" s="813"/>
      <c r="X95" s="813"/>
      <c r="Y95" s="813"/>
      <c r="Z95" s="813"/>
      <c r="AA95" s="813"/>
      <c r="AB95" s="813"/>
      <c r="AC95" s="813"/>
    </row>
  </sheetData>
  <sheetProtection sheet="1" objects="1" scenarios="1"/>
  <mergeCells count="112">
    <mergeCell ref="J32:N32"/>
    <mergeCell ref="P32:T32"/>
    <mergeCell ref="V32:Z32"/>
    <mergeCell ref="J42:N42"/>
    <mergeCell ref="P42:T42"/>
    <mergeCell ref="V42:Z42"/>
    <mergeCell ref="J49:N49"/>
    <mergeCell ref="P49:T49"/>
    <mergeCell ref="V49:Z49"/>
    <mergeCell ref="J37:N37"/>
    <mergeCell ref="P37:T37"/>
    <mergeCell ref="V37:Z37"/>
    <mergeCell ref="J39:N39"/>
    <mergeCell ref="P39:T39"/>
    <mergeCell ref="V39:Z39"/>
    <mergeCell ref="J45:N45"/>
    <mergeCell ref="P45:T45"/>
    <mergeCell ref="V45:Z45"/>
    <mergeCell ref="J46:N46"/>
    <mergeCell ref="P46:T46"/>
    <mergeCell ref="V46:Z46"/>
    <mergeCell ref="V48:Z48"/>
    <mergeCell ref="J41:N41"/>
    <mergeCell ref="P41:T41"/>
    <mergeCell ref="J21:M21"/>
    <mergeCell ref="J22:M22"/>
    <mergeCell ref="A66:AC66"/>
    <mergeCell ref="A67:AC67"/>
    <mergeCell ref="A68:AC68"/>
    <mergeCell ref="I69:J69"/>
    <mergeCell ref="I71:J71"/>
    <mergeCell ref="J60:N60"/>
    <mergeCell ref="P60:T60"/>
    <mergeCell ref="H61:N61"/>
    <mergeCell ref="R61:W61"/>
    <mergeCell ref="A65:AC65"/>
    <mergeCell ref="S23:U23"/>
    <mergeCell ref="S24:U24"/>
    <mergeCell ref="F25:AC25"/>
    <mergeCell ref="J30:N30"/>
    <mergeCell ref="P30:T30"/>
    <mergeCell ref="V30:Z30"/>
    <mergeCell ref="H26:K26"/>
    <mergeCell ref="M26:AC26"/>
    <mergeCell ref="J33:N33"/>
    <mergeCell ref="J35:N35"/>
    <mergeCell ref="P35:T35"/>
    <mergeCell ref="V35:Z35"/>
    <mergeCell ref="A1:AC1"/>
    <mergeCell ref="F3:AC3"/>
    <mergeCell ref="F4:AC4"/>
    <mergeCell ref="E7:I7"/>
    <mergeCell ref="M9:AC9"/>
    <mergeCell ref="L11:P11"/>
    <mergeCell ref="L12:P12"/>
    <mergeCell ref="J20:M20"/>
    <mergeCell ref="O20:R20"/>
    <mergeCell ref="T20:W20"/>
    <mergeCell ref="O14:R14"/>
    <mergeCell ref="T14:W14"/>
    <mergeCell ref="J15:M15"/>
    <mergeCell ref="O15:R15"/>
    <mergeCell ref="J16:M16"/>
    <mergeCell ref="O16:R16"/>
    <mergeCell ref="T16:W16"/>
    <mergeCell ref="T15:W15"/>
    <mergeCell ref="J18:M18"/>
    <mergeCell ref="T18:W18"/>
    <mergeCell ref="O18:R18"/>
    <mergeCell ref="J14:M14"/>
    <mergeCell ref="V41:Z41"/>
    <mergeCell ref="J43:N43"/>
    <mergeCell ref="P43:T43"/>
    <mergeCell ref="V43:Z43"/>
    <mergeCell ref="J44:N44"/>
    <mergeCell ref="P44:T44"/>
    <mergeCell ref="V44:Z44"/>
    <mergeCell ref="C91:AC91"/>
    <mergeCell ref="C92:AC92"/>
    <mergeCell ref="C89:AC89"/>
    <mergeCell ref="C90:AC90"/>
    <mergeCell ref="G76:H76"/>
    <mergeCell ref="P76:AB76"/>
    <mergeCell ref="P73:AB73"/>
    <mergeCell ref="G74:H74"/>
    <mergeCell ref="P74:AB74"/>
    <mergeCell ref="G75:H75"/>
    <mergeCell ref="P75:AB75"/>
    <mergeCell ref="C88:AC88"/>
    <mergeCell ref="I87:AC87"/>
    <mergeCell ref="C93:AC93"/>
    <mergeCell ref="C94:AC94"/>
    <mergeCell ref="C95:AC95"/>
    <mergeCell ref="J52:N52"/>
    <mergeCell ref="J53:N53"/>
    <mergeCell ref="J47:N47"/>
    <mergeCell ref="P47:T47"/>
    <mergeCell ref="J51:N51"/>
    <mergeCell ref="P51:T51"/>
    <mergeCell ref="J50:N50"/>
    <mergeCell ref="P50:T50"/>
    <mergeCell ref="V47:Z47"/>
    <mergeCell ref="J48:N48"/>
    <mergeCell ref="P48:T48"/>
    <mergeCell ref="L55:N55"/>
    <mergeCell ref="L56:N56"/>
    <mergeCell ref="J58:M58"/>
    <mergeCell ref="P58:S58"/>
    <mergeCell ref="J59:N59"/>
    <mergeCell ref="P59:T59"/>
    <mergeCell ref="V50:Z50"/>
    <mergeCell ref="V51:Z51"/>
  </mergeCells>
  <phoneticPr fontId="10"/>
  <dataValidations count="3">
    <dataValidation type="custom" allowBlank="1" showInputMessage="1" showErrorMessage="1" sqref="O18 O20 S23:U24 T14:T16 J18 T18 J32:N32 J20:J22 J35:N37 O14:O16 T20 P35:T37 P39:T39 J14:J16 J39:N39 P41:T51 J41:N52 J30:N30 P30:T30 P32:T32" xr:uid="{00000000-0002-0000-0900-000000000000}">
      <formula1>J14-ROUNDDOWN(J14,2)=0</formula1>
    </dataValidation>
    <dataValidation type="list" allowBlank="1" showInputMessage="1" showErrorMessage="1" sqref="X28 V6 D6:D7 V8 C28 F28 L28 I28 S28 O28 P6 K6:K8 F8 Q8 D64 U64 V62 K64 R64 T62 X81 X79 U79 U81" xr:uid="{00000000-0002-0000-0900-000001000000}">
      <formula1>"□,■"</formula1>
    </dataValidation>
    <dataValidation imeMode="on" allowBlank="1" showInputMessage="1" showErrorMessage="1" sqref="A88:B90 C88:C95 A83:C86 D85:D86" xr:uid="{00000000-0002-0000-0900-000002000000}"/>
  </dataValidations>
  <pageMargins left="0.70866141732283472" right="0.70866141732283472" top="0.74803149606299213" bottom="0.55118110236220474" header="0.31496062992125984" footer="0.31496062992125984"/>
  <pageSetup paperSize="9" scale="96" orientation="portrait" blackAndWhite="1" r:id="rId1"/>
  <rowBreaks count="1" manualBreakCount="1">
    <brk id="53" max="28"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170A0270-04D4-4CE9-9288-9CB39913B0A9}">
            <xm:f>【申請書】第一面!$AD$5="計画変更"</xm:f>
            <x14:dxf>
              <fill>
                <patternFill patternType="none">
                  <bgColor auto="1"/>
                </patternFill>
              </fill>
            </x14:dxf>
          </x14:cfRule>
          <xm:sqref>C88:AC95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sheetPr>
  <dimension ref="A1:AC9"/>
  <sheetViews>
    <sheetView view="pageBreakPreview" zoomScaleNormal="100" zoomScaleSheetLayoutView="100" workbookViewId="0">
      <selection activeCell="A8" sqref="A8:AC8"/>
    </sheetView>
  </sheetViews>
  <sheetFormatPr defaultColWidth="9" defaultRowHeight="12"/>
  <cols>
    <col min="1" max="29" width="3" style="553" customWidth="1"/>
    <col min="30" max="16384" width="9" style="553"/>
  </cols>
  <sheetData>
    <row r="1" spans="1:29" ht="18" customHeight="1">
      <c r="A1" s="843" t="s">
        <v>3337</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row>
    <row r="2" spans="1:29" ht="5.25" customHeight="1">
      <c r="A2" s="554"/>
    </row>
    <row r="3" spans="1:29" ht="5.25" customHeight="1">
      <c r="A3" s="555"/>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row>
    <row r="4" spans="1:29" ht="18" customHeight="1">
      <c r="A4" s="844" t="s">
        <v>3338</v>
      </c>
      <c r="B4" s="845"/>
      <c r="C4" s="845"/>
      <c r="D4" s="845"/>
      <c r="E4" s="845"/>
      <c r="F4" s="845"/>
      <c r="G4" s="845"/>
      <c r="H4" s="845"/>
      <c r="I4" s="845"/>
    </row>
    <row r="5" spans="1:29" ht="264" customHeight="1">
      <c r="A5" s="846"/>
      <c r="B5" s="846"/>
      <c r="C5" s="846"/>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row>
    <row r="6" spans="1:29" ht="18" customHeight="1">
      <c r="A6" s="847" t="s">
        <v>3339</v>
      </c>
      <c r="B6" s="848"/>
      <c r="C6" s="848"/>
      <c r="D6" s="848"/>
      <c r="E6" s="848"/>
      <c r="F6" s="848"/>
      <c r="G6" s="848"/>
      <c r="H6" s="848"/>
      <c r="I6" s="848"/>
      <c r="J6" s="556"/>
      <c r="K6" s="556"/>
      <c r="L6" s="556"/>
      <c r="M6" s="556"/>
      <c r="N6" s="556"/>
      <c r="O6" s="556"/>
      <c r="P6" s="556"/>
      <c r="Q6" s="556"/>
      <c r="R6" s="556"/>
      <c r="S6" s="556"/>
      <c r="T6" s="556"/>
      <c r="U6" s="556"/>
      <c r="V6" s="556"/>
      <c r="W6" s="556"/>
      <c r="X6" s="556"/>
      <c r="Y6" s="556"/>
      <c r="Z6" s="556"/>
      <c r="AA6" s="556"/>
      <c r="AB6" s="556"/>
      <c r="AC6" s="556"/>
    </row>
    <row r="7" spans="1:29" ht="264" customHeight="1">
      <c r="A7" s="846"/>
      <c r="B7" s="846"/>
      <c r="C7" s="846"/>
      <c r="D7" s="846"/>
      <c r="E7" s="846"/>
      <c r="F7" s="846"/>
      <c r="G7" s="846"/>
      <c r="H7" s="846"/>
      <c r="I7" s="846"/>
      <c r="J7" s="846"/>
      <c r="K7" s="846"/>
      <c r="L7" s="846"/>
      <c r="M7" s="846"/>
      <c r="N7" s="846"/>
      <c r="O7" s="846"/>
      <c r="P7" s="846"/>
      <c r="Q7" s="846"/>
      <c r="R7" s="846"/>
      <c r="S7" s="846"/>
      <c r="T7" s="846"/>
      <c r="U7" s="846"/>
      <c r="V7" s="846"/>
      <c r="W7" s="846"/>
      <c r="X7" s="846"/>
      <c r="Y7" s="846"/>
      <c r="Z7" s="846"/>
      <c r="AA7" s="846"/>
      <c r="AB7" s="846"/>
      <c r="AC7" s="846"/>
    </row>
    <row r="8" spans="1:29" ht="183.75" customHeight="1">
      <c r="A8" s="849" t="s">
        <v>3343</v>
      </c>
      <c r="B8" s="849"/>
      <c r="C8" s="849"/>
      <c r="D8" s="849"/>
      <c r="E8" s="849"/>
      <c r="F8" s="849"/>
      <c r="G8" s="849"/>
      <c r="H8" s="849"/>
      <c r="I8" s="849"/>
      <c r="J8" s="849"/>
      <c r="K8" s="849"/>
      <c r="L8" s="849"/>
      <c r="M8" s="849"/>
      <c r="N8" s="849"/>
      <c r="O8" s="849"/>
      <c r="P8" s="849"/>
      <c r="Q8" s="849"/>
      <c r="R8" s="849"/>
      <c r="S8" s="849"/>
      <c r="T8" s="849"/>
      <c r="U8" s="849"/>
      <c r="V8" s="849"/>
      <c r="W8" s="849"/>
      <c r="X8" s="849"/>
      <c r="Y8" s="849"/>
      <c r="Z8" s="849"/>
      <c r="AA8" s="849"/>
      <c r="AB8" s="849"/>
      <c r="AC8" s="849"/>
    </row>
    <row r="9" spans="1:29" ht="12" customHeight="1">
      <c r="A9" s="842"/>
      <c r="B9" s="842"/>
      <c r="C9" s="842"/>
      <c r="D9" s="842"/>
      <c r="E9" s="842"/>
      <c r="F9" s="842"/>
      <c r="G9" s="842"/>
      <c r="H9" s="842"/>
      <c r="I9" s="842"/>
    </row>
  </sheetData>
  <sheetProtection sheet="1" objects="1" scenarios="1"/>
  <mergeCells count="7">
    <mergeCell ref="A9:I9"/>
    <mergeCell ref="A1:AC1"/>
    <mergeCell ref="A4:I4"/>
    <mergeCell ref="A5:AC5"/>
    <mergeCell ref="A6:I6"/>
    <mergeCell ref="A7:AC7"/>
    <mergeCell ref="A8:AC8"/>
  </mergeCells>
  <phoneticPr fontId="10"/>
  <pageMargins left="0.75" right="0.75" top="1" bottom="1" header="0.51200000000000001" footer="0.51200000000000001"/>
  <pageSetup paperSize="9" scale="9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00B0F0"/>
    <pageSetUpPr fitToPage="1"/>
  </sheetPr>
  <dimension ref="A1:BP640"/>
  <sheetViews>
    <sheetView view="pageBreakPreview" zoomScaleNormal="100" zoomScaleSheetLayoutView="100" workbookViewId="0">
      <selection activeCell="AU22" sqref="AU22"/>
    </sheetView>
  </sheetViews>
  <sheetFormatPr defaultColWidth="2.625" defaultRowHeight="13.5"/>
  <cols>
    <col min="1" max="1" width="1.625" style="344" customWidth="1"/>
    <col min="2" max="8" width="2.625" style="344"/>
    <col min="9" max="9" width="3" style="344" customWidth="1"/>
    <col min="10" max="14" width="2.625" style="344"/>
    <col min="15" max="15" width="2.625" style="344" customWidth="1"/>
    <col min="16" max="34" width="2.625" style="344"/>
    <col min="35" max="37" width="2.5" style="344" customWidth="1"/>
    <col min="38" max="38" width="0.875" style="344" customWidth="1"/>
    <col min="39" max="44" width="6.625" style="347" hidden="1" customWidth="1"/>
    <col min="45" max="45" width="2.625" style="347" hidden="1" customWidth="1"/>
    <col min="46" max="46" width="3.5" style="344" customWidth="1"/>
    <col min="47" max="47" width="6.25" style="344" customWidth="1"/>
    <col min="48" max="50" width="2.625" style="344"/>
    <col min="51" max="51" width="4.875" style="344" bestFit="1" customWidth="1"/>
    <col min="52" max="16384" width="2.625" style="344"/>
  </cols>
  <sheetData>
    <row r="1" spans="1:39">
      <c r="A1" s="1034" t="s">
        <v>790</v>
      </c>
      <c r="B1" s="1034"/>
      <c r="C1" s="1034"/>
      <c r="D1" s="1034"/>
      <c r="E1" s="1034"/>
      <c r="F1" s="1034"/>
      <c r="G1" s="1034"/>
      <c r="H1" s="1034"/>
      <c r="I1" s="1034"/>
      <c r="J1" s="1034"/>
      <c r="K1" s="1034"/>
      <c r="L1" s="1034"/>
      <c r="M1" s="1034"/>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row>
    <row r="2" spans="1:39">
      <c r="A2" s="1034"/>
      <c r="B2" s="1034"/>
      <c r="C2" s="1034"/>
      <c r="D2" s="1034"/>
      <c r="E2" s="1034"/>
      <c r="F2" s="1034"/>
      <c r="G2" s="1034"/>
      <c r="H2" s="1034"/>
      <c r="I2" s="1034"/>
      <c r="J2" s="1034"/>
      <c r="K2" s="1034"/>
      <c r="L2" s="1034"/>
      <c r="M2" s="1034"/>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row>
    <row r="3" spans="1:39">
      <c r="A3" s="355"/>
      <c r="B3" s="355"/>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row>
    <row r="4" spans="1:39" ht="8.1" customHeight="1">
      <c r="A4" s="1034" t="s">
        <v>791</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356"/>
      <c r="AL4" s="356"/>
      <c r="AM4" s="447"/>
    </row>
    <row r="5" spans="1:39" ht="8.1" customHeight="1">
      <c r="A5" s="1034"/>
      <c r="B5" s="1034"/>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356"/>
      <c r="AL5" s="356"/>
      <c r="AM5" s="447"/>
    </row>
    <row r="6" spans="1:39" ht="8.1" customHeight="1">
      <c r="A6" s="1034" t="s">
        <v>792</v>
      </c>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356"/>
      <c r="AL6" s="356"/>
      <c r="AM6" s="447"/>
    </row>
    <row r="7" spans="1:39" ht="8.1" customHeight="1">
      <c r="A7" s="1034"/>
      <c r="B7" s="1034"/>
      <c r="C7" s="1034"/>
      <c r="D7" s="1034"/>
      <c r="E7" s="1034"/>
      <c r="F7" s="1034"/>
      <c r="G7" s="1034"/>
      <c r="H7" s="1034"/>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356"/>
      <c r="AL7" s="356"/>
      <c r="AM7" s="447"/>
    </row>
    <row r="8" spans="1:39" ht="8.1" customHeight="1">
      <c r="A8" s="1034" t="s">
        <v>793</v>
      </c>
      <c r="B8" s="1034"/>
      <c r="C8" s="1034"/>
      <c r="D8" s="1034"/>
      <c r="E8" s="1034"/>
      <c r="F8" s="1034"/>
      <c r="G8" s="1034"/>
      <c r="H8" s="1034"/>
      <c r="I8" s="1034"/>
      <c r="J8" s="1034"/>
      <c r="K8" s="1034"/>
      <c r="L8" s="1034"/>
      <c r="M8" s="1034"/>
      <c r="N8" s="1034"/>
      <c r="O8" s="1034"/>
      <c r="P8" s="1034"/>
      <c r="Q8" s="1034"/>
      <c r="R8" s="1034"/>
      <c r="S8" s="1034"/>
      <c r="T8" s="1034"/>
      <c r="U8" s="1034"/>
      <c r="V8" s="1034"/>
      <c r="W8" s="1034"/>
      <c r="X8" s="1034"/>
      <c r="Y8" s="1034"/>
      <c r="Z8" s="1034"/>
      <c r="AA8" s="1034"/>
      <c r="AB8" s="1034"/>
      <c r="AC8" s="1034"/>
      <c r="AD8" s="1034"/>
      <c r="AE8" s="1034"/>
      <c r="AF8" s="1034"/>
      <c r="AG8" s="1034"/>
      <c r="AH8" s="1034"/>
      <c r="AI8" s="1034"/>
      <c r="AJ8" s="1034"/>
      <c r="AK8" s="356"/>
      <c r="AL8" s="356"/>
      <c r="AM8" s="447"/>
    </row>
    <row r="9" spans="1:39" ht="8.1" customHeight="1">
      <c r="A9" s="1034"/>
      <c r="B9" s="1034"/>
      <c r="C9" s="1034"/>
      <c r="D9" s="1034"/>
      <c r="E9" s="1034"/>
      <c r="F9" s="1034"/>
      <c r="G9" s="1034"/>
      <c r="H9" s="1034"/>
      <c r="I9" s="1034"/>
      <c r="J9" s="1034"/>
      <c r="K9" s="1034"/>
      <c r="L9" s="1034"/>
      <c r="M9" s="1034"/>
      <c r="N9" s="1034"/>
      <c r="O9" s="1034"/>
      <c r="P9" s="1034"/>
      <c r="Q9" s="1034"/>
      <c r="R9" s="1034"/>
      <c r="S9" s="1034"/>
      <c r="T9" s="1034"/>
      <c r="U9" s="1034"/>
      <c r="V9" s="1034"/>
      <c r="W9" s="1034"/>
      <c r="X9" s="1034"/>
      <c r="Y9" s="1034"/>
      <c r="Z9" s="1034"/>
      <c r="AA9" s="1034"/>
      <c r="AB9" s="1034"/>
      <c r="AC9" s="1034"/>
      <c r="AD9" s="1034"/>
      <c r="AE9" s="1034"/>
      <c r="AF9" s="1034"/>
      <c r="AG9" s="1034"/>
      <c r="AH9" s="1034"/>
      <c r="AI9" s="1034"/>
      <c r="AJ9" s="1034"/>
      <c r="AK9" s="356"/>
      <c r="AL9" s="356"/>
      <c r="AM9" s="447"/>
    </row>
    <row r="10" spans="1:39">
      <c r="A10" s="355"/>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1038"/>
      <c r="Z10" s="1038"/>
      <c r="AA10" s="1038"/>
      <c r="AB10" s="1038"/>
      <c r="AC10" s="1034" t="s">
        <v>2</v>
      </c>
      <c r="AD10" s="1038"/>
      <c r="AE10" s="1038"/>
      <c r="AF10" s="1034" t="s">
        <v>329</v>
      </c>
      <c r="AG10" s="1038"/>
      <c r="AH10" s="1038"/>
      <c r="AI10" s="1034" t="s">
        <v>794</v>
      </c>
      <c r="AJ10" s="355"/>
      <c r="AK10" s="355"/>
      <c r="AL10" s="355"/>
    </row>
    <row r="11" spans="1:39">
      <c r="A11" s="355"/>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1039"/>
      <c r="Z11" s="1039"/>
      <c r="AA11" s="1039"/>
      <c r="AB11" s="1039"/>
      <c r="AC11" s="1034"/>
      <c r="AD11" s="1039"/>
      <c r="AE11" s="1039"/>
      <c r="AF11" s="1034"/>
      <c r="AG11" s="1039"/>
      <c r="AH11" s="1039"/>
      <c r="AI11" s="1034"/>
      <c r="AJ11" s="355"/>
      <c r="AK11" s="355"/>
      <c r="AL11" s="355"/>
    </row>
    <row r="12" spans="1:39">
      <c r="A12" s="1032" t="s">
        <v>3005</v>
      </c>
      <c r="B12" s="1032"/>
      <c r="C12" s="1032"/>
      <c r="D12" s="1032"/>
      <c r="E12" s="1032"/>
      <c r="F12" s="1032"/>
      <c r="G12" s="1032"/>
      <c r="H12" s="1032"/>
      <c r="I12" s="1032"/>
      <c r="J12" s="1032"/>
      <c r="K12" s="1032"/>
      <c r="L12" s="1032"/>
      <c r="M12" s="1034" t="s">
        <v>795</v>
      </c>
      <c r="N12" s="1034"/>
      <c r="O12" s="1034"/>
      <c r="P12" s="1034"/>
      <c r="Q12" s="355"/>
      <c r="R12" s="355"/>
      <c r="S12" s="355"/>
      <c r="T12" s="355"/>
      <c r="U12" s="355"/>
      <c r="V12" s="355"/>
      <c r="W12" s="355"/>
      <c r="X12" s="355"/>
      <c r="Y12" s="355"/>
      <c r="Z12" s="355"/>
      <c r="AA12" s="355"/>
      <c r="AB12" s="355"/>
      <c r="AC12" s="355"/>
      <c r="AD12" s="355"/>
      <c r="AE12" s="355"/>
      <c r="AF12" s="355"/>
      <c r="AG12" s="355"/>
      <c r="AH12" s="355"/>
      <c r="AI12" s="355"/>
      <c r="AJ12" s="355"/>
      <c r="AK12" s="355"/>
      <c r="AL12" s="355"/>
    </row>
    <row r="13" spans="1:39">
      <c r="A13" s="1033"/>
      <c r="B13" s="1033"/>
      <c r="C13" s="1033"/>
      <c r="D13" s="1033"/>
      <c r="E13" s="1033"/>
      <c r="F13" s="1033"/>
      <c r="G13" s="1033"/>
      <c r="H13" s="1033"/>
      <c r="I13" s="1033"/>
      <c r="J13" s="1033"/>
      <c r="K13" s="1033"/>
      <c r="L13" s="1033"/>
      <c r="M13" s="1034"/>
      <c r="N13" s="1034"/>
      <c r="O13" s="1034"/>
      <c r="P13" s="1034"/>
      <c r="Q13" s="355"/>
      <c r="R13" s="355"/>
      <c r="S13" s="355"/>
      <c r="T13" s="355"/>
      <c r="U13" s="355"/>
      <c r="V13" s="355"/>
      <c r="W13" s="355"/>
      <c r="X13" s="355"/>
      <c r="Y13" s="355"/>
      <c r="Z13" s="355"/>
      <c r="AA13" s="355"/>
      <c r="AB13" s="355"/>
      <c r="AC13" s="355"/>
      <c r="AD13" s="355"/>
      <c r="AE13" s="355"/>
      <c r="AF13" s="355"/>
      <c r="AG13" s="355"/>
      <c r="AH13" s="355"/>
      <c r="AI13" s="355"/>
      <c r="AJ13" s="355"/>
      <c r="AK13" s="355"/>
      <c r="AL13" s="355"/>
    </row>
    <row r="14" spans="1:39" ht="3.75" customHeight="1">
      <c r="A14" s="355"/>
      <c r="B14" s="355"/>
      <c r="C14" s="355"/>
      <c r="D14" s="982"/>
      <c r="E14" s="982"/>
      <c r="F14" s="982"/>
      <c r="G14" s="982"/>
      <c r="H14" s="982"/>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row>
    <row r="15" spans="1:39" ht="18" customHeight="1">
      <c r="A15" s="980" t="s">
        <v>796</v>
      </c>
      <c r="B15" s="905"/>
      <c r="C15" s="905"/>
      <c r="D15" s="905"/>
      <c r="E15" s="905"/>
      <c r="F15" s="905"/>
      <c r="G15" s="905"/>
      <c r="H15" s="905"/>
      <c r="I15" s="905"/>
      <c r="J15" s="905"/>
      <c r="K15" s="905"/>
      <c r="L15" s="905"/>
      <c r="M15" s="905"/>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8"/>
      <c r="AM15" s="448"/>
    </row>
    <row r="16" spans="1:39" ht="20.100000000000001" customHeight="1">
      <c r="A16" s="359"/>
      <c r="B16" s="360"/>
      <c r="C16" s="360"/>
      <c r="D16" s="997" t="s">
        <v>797</v>
      </c>
      <c r="E16" s="997"/>
      <c r="F16" s="997"/>
      <c r="G16" s="997"/>
      <c r="H16" s="997"/>
      <c r="I16" s="1029">
        <f>IF(別紙!H5&lt;&gt;"",IF(別紙!H5="",第二面!K5,SUBSTITUTE(第二面!K5,RIGHT(第二面!K5,3),"")),第二面!K5)</f>
        <v>0</v>
      </c>
      <c r="J16" s="1030"/>
      <c r="K16" s="1030"/>
      <c r="L16" s="1030"/>
      <c r="M16" s="1030"/>
      <c r="N16" s="1030"/>
      <c r="O16" s="1030"/>
      <c r="P16" s="1030"/>
      <c r="Q16" s="1030"/>
      <c r="R16" s="1030"/>
      <c r="S16" s="1030"/>
      <c r="T16" s="1030"/>
      <c r="U16" s="1030"/>
      <c r="V16" s="1030"/>
      <c r="W16" s="1030"/>
      <c r="X16" s="1030"/>
      <c r="Y16" s="1030"/>
      <c r="Z16" s="1030"/>
      <c r="AA16" s="1030"/>
      <c r="AB16" s="1030"/>
      <c r="AC16" s="1030"/>
      <c r="AD16" s="1030"/>
      <c r="AE16" s="1030"/>
      <c r="AF16" s="1030"/>
      <c r="AG16" s="1030"/>
      <c r="AH16" s="1030"/>
      <c r="AI16" s="1030"/>
      <c r="AJ16" s="1031"/>
      <c r="AK16" s="360"/>
      <c r="AL16" s="361"/>
      <c r="AM16" s="448"/>
    </row>
    <row r="17" spans="1:47" ht="20.100000000000001" customHeight="1">
      <c r="A17" s="359"/>
      <c r="B17" s="360"/>
      <c r="C17" s="360"/>
      <c r="D17" s="997" t="s">
        <v>798</v>
      </c>
      <c r="E17" s="997"/>
      <c r="F17" s="997"/>
      <c r="G17" s="997"/>
      <c r="H17" s="997"/>
      <c r="I17" s="1029">
        <f>第二面!K6</f>
        <v>0</v>
      </c>
      <c r="J17" s="1030"/>
      <c r="K17" s="1030"/>
      <c r="L17" s="1030"/>
      <c r="M17" s="1030"/>
      <c r="N17" s="1030"/>
      <c r="O17" s="1030"/>
      <c r="P17" s="1030"/>
      <c r="Q17" s="1030"/>
      <c r="R17" s="1030"/>
      <c r="S17" s="1030"/>
      <c r="T17" s="1031"/>
      <c r="U17" s="426"/>
      <c r="V17" s="426"/>
      <c r="W17" s="426"/>
      <c r="X17" s="426"/>
      <c r="Y17" s="426"/>
      <c r="Z17" s="426"/>
      <c r="AA17" s="426"/>
      <c r="AB17" s="426"/>
      <c r="AC17" s="426"/>
      <c r="AD17" s="426"/>
      <c r="AE17" s="426"/>
      <c r="AF17" s="426"/>
      <c r="AG17" s="426"/>
      <c r="AH17" s="360"/>
      <c r="AI17" s="360"/>
      <c r="AJ17" s="360"/>
      <c r="AK17" s="360"/>
      <c r="AL17" s="361"/>
      <c r="AM17" s="448"/>
    </row>
    <row r="18" spans="1:47" ht="20.100000000000001" customHeight="1">
      <c r="A18" s="359"/>
      <c r="B18" s="360"/>
      <c r="C18" s="360"/>
      <c r="D18" s="997" t="s">
        <v>800</v>
      </c>
      <c r="E18" s="997"/>
      <c r="F18" s="997"/>
      <c r="G18" s="997"/>
      <c r="H18" s="997"/>
      <c r="I18" s="1029">
        <f>第二面!K7</f>
        <v>0</v>
      </c>
      <c r="J18" s="1030"/>
      <c r="K18" s="1030"/>
      <c r="L18" s="1030"/>
      <c r="M18" s="1030"/>
      <c r="N18" s="1030"/>
      <c r="O18" s="1030"/>
      <c r="P18" s="1030"/>
      <c r="Q18" s="1030"/>
      <c r="R18" s="1030"/>
      <c r="S18" s="1030"/>
      <c r="T18" s="1030"/>
      <c r="U18" s="1030"/>
      <c r="V18" s="1030"/>
      <c r="W18" s="1030"/>
      <c r="X18" s="1030"/>
      <c r="Y18" s="1030"/>
      <c r="Z18" s="1030"/>
      <c r="AA18" s="1030"/>
      <c r="AB18" s="1030"/>
      <c r="AC18" s="1030"/>
      <c r="AD18" s="1030"/>
      <c r="AE18" s="1030"/>
      <c r="AF18" s="1030"/>
      <c r="AG18" s="1030"/>
      <c r="AH18" s="1030"/>
      <c r="AI18" s="1030"/>
      <c r="AJ18" s="1031"/>
      <c r="AK18" s="360"/>
      <c r="AL18" s="361"/>
      <c r="AM18" s="448"/>
    </row>
    <row r="19" spans="1:47" ht="20.100000000000001" customHeight="1">
      <c r="A19" s="359"/>
      <c r="B19" s="360"/>
      <c r="C19" s="360"/>
      <c r="D19" s="997" t="s">
        <v>801</v>
      </c>
      <c r="E19" s="997"/>
      <c r="F19" s="997"/>
      <c r="G19" s="997"/>
      <c r="H19" s="997"/>
      <c r="I19" s="1035">
        <f>第二面!K8</f>
        <v>0</v>
      </c>
      <c r="J19" s="1036"/>
      <c r="K19" s="1036"/>
      <c r="L19" s="1036"/>
      <c r="M19" s="1036"/>
      <c r="N19" s="1036"/>
      <c r="O19" s="1036"/>
      <c r="P19" s="1036"/>
      <c r="Q19" s="1036"/>
      <c r="R19" s="1036"/>
      <c r="S19" s="1036"/>
      <c r="T19" s="1036"/>
      <c r="U19" s="1036"/>
      <c r="V19" s="1036"/>
      <c r="W19" s="1036"/>
      <c r="X19" s="1036"/>
      <c r="Y19" s="1036"/>
      <c r="Z19" s="1037"/>
      <c r="AA19" s="426"/>
      <c r="AB19" s="426"/>
      <c r="AC19" s="426"/>
      <c r="AD19" s="426"/>
      <c r="AE19" s="426"/>
      <c r="AF19" s="426"/>
      <c r="AG19" s="426"/>
      <c r="AH19" s="360"/>
      <c r="AI19" s="360"/>
      <c r="AJ19" s="360"/>
      <c r="AK19" s="360"/>
      <c r="AL19" s="361"/>
      <c r="AM19" s="448"/>
    </row>
    <row r="20" spans="1:47" ht="3.75" customHeight="1">
      <c r="A20" s="359"/>
      <c r="B20" s="360"/>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0"/>
      <c r="AD20" s="360"/>
      <c r="AE20" s="360"/>
      <c r="AF20" s="360"/>
      <c r="AG20" s="360"/>
      <c r="AH20" s="360"/>
      <c r="AI20" s="360"/>
      <c r="AJ20" s="360"/>
      <c r="AK20" s="360"/>
      <c r="AL20" s="361"/>
      <c r="AM20" s="448"/>
    </row>
    <row r="21" spans="1:47" ht="18" customHeight="1" thickBot="1">
      <c r="A21" s="359" t="s">
        <v>803</v>
      </c>
      <c r="B21" s="360"/>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1"/>
      <c r="AM21" s="448"/>
    </row>
    <row r="22" spans="1:47" ht="20.100000000000001" customHeight="1" thickBot="1">
      <c r="A22" s="359"/>
      <c r="B22" s="360"/>
      <c r="C22" s="360"/>
      <c r="D22" s="997" t="s">
        <v>797</v>
      </c>
      <c r="E22" s="997"/>
      <c r="F22" s="997"/>
      <c r="G22" s="997"/>
      <c r="H22" s="997"/>
      <c r="I22" s="1017">
        <f>IF(AU22=1,第二面!K160,(IF(AU22=2,第二面!K22,"")))</f>
        <v>0</v>
      </c>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1019"/>
      <c r="AK22" s="360"/>
      <c r="AL22" s="361"/>
      <c r="AM22" s="448"/>
      <c r="AU22" s="436">
        <v>1</v>
      </c>
    </row>
    <row r="23" spans="1:47" ht="20.100000000000001" customHeight="1">
      <c r="A23" s="359"/>
      <c r="B23" s="360"/>
      <c r="C23" s="360"/>
      <c r="D23" s="885" t="s">
        <v>804</v>
      </c>
      <c r="E23" s="886"/>
      <c r="F23" s="886"/>
      <c r="G23" s="886"/>
      <c r="H23" s="886"/>
      <c r="I23" s="926"/>
      <c r="J23" s="926"/>
      <c r="K23" s="926"/>
      <c r="L23" s="926"/>
      <c r="M23" s="926"/>
      <c r="N23" s="926"/>
      <c r="O23" s="967"/>
      <c r="P23" s="1020">
        <f>IF(AU22=1,第二面!K162,(IF(AU22=2,第二面!K24,"")))</f>
        <v>0</v>
      </c>
      <c r="Q23" s="1021"/>
      <c r="R23" s="1021"/>
      <c r="S23" s="1021"/>
      <c r="T23" s="1021"/>
      <c r="U23" s="1021"/>
      <c r="V23" s="1021"/>
      <c r="W23" s="1021"/>
      <c r="X23" s="1021"/>
      <c r="Y23" s="1021"/>
      <c r="Z23" s="1021"/>
      <c r="AA23" s="1021"/>
      <c r="AB23" s="1021"/>
      <c r="AC23" s="1021"/>
      <c r="AD23" s="1021"/>
      <c r="AE23" s="1021"/>
      <c r="AF23" s="1021"/>
      <c r="AG23" s="1021"/>
      <c r="AH23" s="1021"/>
      <c r="AI23" s="1021"/>
      <c r="AJ23" s="1022"/>
      <c r="AK23" s="360"/>
      <c r="AL23" s="361"/>
      <c r="AM23" s="448"/>
    </row>
    <row r="24" spans="1:47" ht="20.100000000000001" customHeight="1">
      <c r="A24" s="359"/>
      <c r="B24" s="360"/>
      <c r="C24" s="360"/>
      <c r="D24" s="997" t="s">
        <v>805</v>
      </c>
      <c r="E24" s="997"/>
      <c r="F24" s="997"/>
      <c r="G24" s="997"/>
      <c r="H24" s="997"/>
      <c r="I24" s="1017">
        <f>IF(AU22=1,第二面!K163,(IF(AU22=2,第二面!K25,"")))</f>
        <v>0</v>
      </c>
      <c r="J24" s="1018"/>
      <c r="K24" s="1018"/>
      <c r="L24" s="1018"/>
      <c r="M24" s="1018"/>
      <c r="N24" s="1018"/>
      <c r="O24" s="1018"/>
      <c r="P24" s="1018"/>
      <c r="Q24" s="1018"/>
      <c r="R24" s="1018"/>
      <c r="S24" s="1018"/>
      <c r="T24" s="1019"/>
      <c r="U24" s="426"/>
      <c r="V24" s="426"/>
      <c r="W24" s="426"/>
      <c r="X24" s="426"/>
      <c r="Y24" s="426"/>
      <c r="Z24" s="426"/>
      <c r="AA24" s="426"/>
      <c r="AB24" s="426"/>
      <c r="AC24" s="426"/>
      <c r="AD24" s="426"/>
      <c r="AE24" s="426"/>
      <c r="AF24" s="426"/>
      <c r="AG24" s="426"/>
      <c r="AH24" s="360"/>
      <c r="AI24" s="360"/>
      <c r="AJ24" s="360"/>
      <c r="AK24" s="360"/>
      <c r="AL24" s="361"/>
      <c r="AM24" s="448"/>
    </row>
    <row r="25" spans="1:47" ht="20.100000000000001" customHeight="1">
      <c r="A25" s="359"/>
      <c r="B25" s="360"/>
      <c r="C25" s="360"/>
      <c r="D25" s="997" t="s">
        <v>806</v>
      </c>
      <c r="E25" s="997"/>
      <c r="F25" s="997"/>
      <c r="G25" s="997"/>
      <c r="H25" s="997"/>
      <c r="I25" s="1017">
        <f>IF(AU22=1,第二面!K164,(IF(AU22=2,第二面!K26,"")))</f>
        <v>0</v>
      </c>
      <c r="J25" s="1018"/>
      <c r="K25" s="1018"/>
      <c r="L25" s="1018"/>
      <c r="M25" s="1018"/>
      <c r="N25" s="1018"/>
      <c r="O25" s="1018"/>
      <c r="P25" s="1018"/>
      <c r="Q25" s="1018"/>
      <c r="R25" s="1018"/>
      <c r="S25" s="1018"/>
      <c r="T25" s="1018"/>
      <c r="U25" s="1018"/>
      <c r="V25" s="1018"/>
      <c r="W25" s="1018"/>
      <c r="X25" s="1018"/>
      <c r="Y25" s="1018"/>
      <c r="Z25" s="1018"/>
      <c r="AA25" s="1018"/>
      <c r="AB25" s="1018"/>
      <c r="AC25" s="1018"/>
      <c r="AD25" s="1018"/>
      <c r="AE25" s="1018"/>
      <c r="AF25" s="1018"/>
      <c r="AG25" s="1018"/>
      <c r="AH25" s="1018"/>
      <c r="AI25" s="1018"/>
      <c r="AJ25" s="1019"/>
      <c r="AK25" s="360"/>
      <c r="AL25" s="361"/>
      <c r="AM25" s="448"/>
    </row>
    <row r="26" spans="1:47" ht="20.100000000000001" customHeight="1">
      <c r="A26" s="359"/>
      <c r="B26" s="360"/>
      <c r="C26" s="360"/>
      <c r="D26" s="997" t="s">
        <v>801</v>
      </c>
      <c r="E26" s="997"/>
      <c r="F26" s="997"/>
      <c r="G26" s="997"/>
      <c r="H26" s="997"/>
      <c r="I26" s="1026">
        <f>IF(AU22=1,第二面!K165,(IF(AU22=2,第二面!K27,"")))</f>
        <v>0</v>
      </c>
      <c r="J26" s="1027"/>
      <c r="K26" s="1027"/>
      <c r="L26" s="1027"/>
      <c r="M26" s="1027"/>
      <c r="N26" s="1027"/>
      <c r="O26" s="1027"/>
      <c r="P26" s="1027"/>
      <c r="Q26" s="1027"/>
      <c r="R26" s="1027"/>
      <c r="S26" s="1027"/>
      <c r="T26" s="1027"/>
      <c r="U26" s="1027"/>
      <c r="V26" s="1027"/>
      <c r="W26" s="1027"/>
      <c r="X26" s="1027"/>
      <c r="Y26" s="1027"/>
      <c r="Z26" s="1028"/>
      <c r="AA26" s="426"/>
      <c r="AB26" s="426"/>
      <c r="AC26" s="426"/>
      <c r="AD26" s="426"/>
      <c r="AE26" s="426"/>
      <c r="AF26" s="426"/>
      <c r="AG26" s="426"/>
      <c r="AH26" s="360"/>
      <c r="AI26" s="360"/>
      <c r="AJ26" s="360"/>
      <c r="AK26" s="360"/>
      <c r="AL26" s="361"/>
      <c r="AM26" s="448"/>
    </row>
    <row r="27" spans="1:47" ht="20.100000000000001" customHeight="1">
      <c r="A27" s="359"/>
      <c r="B27" s="360"/>
      <c r="C27" s="360"/>
      <c r="D27" s="885" t="s">
        <v>807</v>
      </c>
      <c r="E27" s="886"/>
      <c r="F27" s="886"/>
      <c r="G27" s="886"/>
      <c r="H27" s="886"/>
      <c r="I27" s="886"/>
      <c r="J27" s="886"/>
      <c r="K27" s="991"/>
      <c r="L27" s="992"/>
      <c r="M27" s="992"/>
      <c r="N27" s="992"/>
      <c r="O27" s="992"/>
      <c r="P27" s="992"/>
      <c r="Q27" s="992"/>
      <c r="R27" s="992"/>
      <c r="S27" s="992"/>
      <c r="T27" s="992"/>
      <c r="U27" s="992"/>
      <c r="V27" s="992"/>
      <c r="W27" s="992"/>
      <c r="X27" s="992"/>
      <c r="Y27" s="992"/>
      <c r="Z27" s="992"/>
      <c r="AA27" s="992"/>
      <c r="AB27" s="992"/>
      <c r="AC27" s="992"/>
      <c r="AD27" s="992"/>
      <c r="AE27" s="992"/>
      <c r="AF27" s="992"/>
      <c r="AG27" s="992"/>
      <c r="AH27" s="992"/>
      <c r="AI27" s="992"/>
      <c r="AJ27" s="993"/>
      <c r="AK27" s="360"/>
      <c r="AL27" s="361"/>
      <c r="AM27" s="448"/>
    </row>
    <row r="28" spans="1:47" ht="20.100000000000001" customHeight="1">
      <c r="A28" s="359"/>
      <c r="B28" s="360"/>
      <c r="C28" s="360"/>
      <c r="D28" s="885" t="s">
        <v>808</v>
      </c>
      <c r="E28" s="886"/>
      <c r="F28" s="886"/>
      <c r="G28" s="886"/>
      <c r="H28" s="886"/>
      <c r="I28" s="886"/>
      <c r="J28" s="887"/>
      <c r="K28" s="1023"/>
      <c r="L28" s="1024"/>
      <c r="M28" s="1024"/>
      <c r="N28" s="1024"/>
      <c r="O28" s="1024"/>
      <c r="P28" s="1024"/>
      <c r="Q28" s="1024"/>
      <c r="R28" s="1024"/>
      <c r="S28" s="1024"/>
      <c r="T28" s="1024"/>
      <c r="U28" s="1024"/>
      <c r="V28" s="1024"/>
      <c r="W28" s="1024"/>
      <c r="X28" s="1024"/>
      <c r="Y28" s="1024"/>
      <c r="Z28" s="1024"/>
      <c r="AA28" s="1024"/>
      <c r="AB28" s="1025"/>
      <c r="AC28" s="425"/>
      <c r="AD28" s="425"/>
      <c r="AE28" s="425"/>
      <c r="AF28" s="425"/>
      <c r="AG28" s="425"/>
      <c r="AH28" s="425"/>
      <c r="AI28" s="425"/>
      <c r="AJ28" s="425"/>
      <c r="AK28" s="360"/>
      <c r="AL28" s="361"/>
      <c r="AM28" s="448"/>
    </row>
    <row r="29" spans="1:47" ht="3.6" customHeight="1">
      <c r="A29" s="359"/>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0"/>
      <c r="AH29" s="360"/>
      <c r="AI29" s="360"/>
      <c r="AJ29" s="360"/>
      <c r="AK29" s="360"/>
      <c r="AL29" s="361"/>
      <c r="AM29" s="448"/>
    </row>
    <row r="30" spans="1:47" ht="18" customHeight="1">
      <c r="A30" s="359" t="s">
        <v>809</v>
      </c>
      <c r="B30" s="360"/>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0"/>
      <c r="AH30" s="360"/>
      <c r="AI30" s="360"/>
      <c r="AJ30" s="360"/>
      <c r="AK30" s="360"/>
      <c r="AL30" s="361"/>
      <c r="AM30" s="448"/>
    </row>
    <row r="31" spans="1:47" ht="20.100000000000001" customHeight="1">
      <c r="A31" s="359"/>
      <c r="B31" s="360"/>
      <c r="C31" s="360"/>
      <c r="D31" s="997" t="s">
        <v>797</v>
      </c>
      <c r="E31" s="997"/>
      <c r="F31" s="997"/>
      <c r="G31" s="997"/>
      <c r="H31" s="997"/>
      <c r="I31" s="1011" t="str">
        <f>第二面!K123</f>
        <v/>
      </c>
      <c r="J31" s="1012"/>
      <c r="K31" s="1012"/>
      <c r="L31" s="1012"/>
      <c r="M31" s="1012"/>
      <c r="N31" s="1012"/>
      <c r="O31" s="1012"/>
      <c r="P31" s="1012"/>
      <c r="Q31" s="1012"/>
      <c r="R31" s="1012"/>
      <c r="S31" s="1012"/>
      <c r="T31" s="1012"/>
      <c r="U31" s="1012"/>
      <c r="V31" s="1012"/>
      <c r="W31" s="1012"/>
      <c r="X31" s="1012"/>
      <c r="Y31" s="1012"/>
      <c r="Z31" s="1012"/>
      <c r="AA31" s="1012"/>
      <c r="AB31" s="1012"/>
      <c r="AC31" s="1012"/>
      <c r="AD31" s="1012"/>
      <c r="AE31" s="1012"/>
      <c r="AF31" s="1012"/>
      <c r="AG31" s="1012"/>
      <c r="AH31" s="1012"/>
      <c r="AI31" s="1012"/>
      <c r="AJ31" s="1013"/>
      <c r="AK31" s="360"/>
      <c r="AL31" s="361"/>
      <c r="AM31" s="448"/>
    </row>
    <row r="32" spans="1:47" ht="20.100000000000001" customHeight="1">
      <c r="A32" s="359"/>
      <c r="B32" s="360"/>
      <c r="C32" s="360"/>
      <c r="D32" s="885" t="s">
        <v>810</v>
      </c>
      <c r="E32" s="886"/>
      <c r="F32" s="886"/>
      <c r="G32" s="886"/>
      <c r="H32" s="886"/>
      <c r="I32" s="886"/>
      <c r="J32" s="886"/>
      <c r="K32" s="886"/>
      <c r="L32" s="886"/>
      <c r="M32" s="886"/>
      <c r="N32" s="886"/>
      <c r="O32" s="887"/>
      <c r="P32" s="1011" t="str">
        <f>第二面!K125</f>
        <v/>
      </c>
      <c r="Q32" s="1012"/>
      <c r="R32" s="1012"/>
      <c r="S32" s="1012"/>
      <c r="T32" s="1012"/>
      <c r="U32" s="1012"/>
      <c r="V32" s="1012"/>
      <c r="W32" s="1012"/>
      <c r="X32" s="1012"/>
      <c r="Y32" s="1012"/>
      <c r="Z32" s="1012"/>
      <c r="AA32" s="1012"/>
      <c r="AB32" s="1012"/>
      <c r="AC32" s="1012"/>
      <c r="AD32" s="1012"/>
      <c r="AE32" s="1012"/>
      <c r="AF32" s="1012"/>
      <c r="AG32" s="1012"/>
      <c r="AH32" s="1012"/>
      <c r="AI32" s="1012"/>
      <c r="AJ32" s="1013"/>
      <c r="AK32" s="360"/>
      <c r="AL32" s="361"/>
      <c r="AM32" s="448"/>
    </row>
    <row r="33" spans="1:39" ht="20.100000000000001" customHeight="1">
      <c r="A33" s="359"/>
      <c r="B33" s="360"/>
      <c r="C33" s="360"/>
      <c r="D33" s="997" t="s">
        <v>798</v>
      </c>
      <c r="E33" s="997"/>
      <c r="F33" s="997"/>
      <c r="G33" s="997"/>
      <c r="H33" s="997"/>
      <c r="I33" s="1011" t="str">
        <f>第二面!K126</f>
        <v/>
      </c>
      <c r="J33" s="1012"/>
      <c r="K33" s="1012"/>
      <c r="L33" s="1012"/>
      <c r="M33" s="1012"/>
      <c r="N33" s="1012"/>
      <c r="O33" s="1012"/>
      <c r="P33" s="1012"/>
      <c r="Q33" s="1012"/>
      <c r="R33" s="1012"/>
      <c r="S33" s="1012"/>
      <c r="T33" s="1013"/>
      <c r="U33" s="426"/>
      <c r="V33" s="426"/>
      <c r="W33" s="426"/>
      <c r="X33" s="426"/>
      <c r="Y33" s="426"/>
      <c r="Z33" s="426"/>
      <c r="AA33" s="426"/>
      <c r="AB33" s="426"/>
      <c r="AC33" s="426"/>
      <c r="AD33" s="426"/>
      <c r="AE33" s="426"/>
      <c r="AF33" s="426"/>
      <c r="AG33" s="426"/>
      <c r="AH33" s="360"/>
      <c r="AI33" s="360"/>
      <c r="AJ33" s="360"/>
      <c r="AK33" s="360"/>
      <c r="AL33" s="361"/>
      <c r="AM33" s="448"/>
    </row>
    <row r="34" spans="1:39" ht="20.100000000000001" customHeight="1">
      <c r="A34" s="359"/>
      <c r="B34" s="360"/>
      <c r="C34" s="360"/>
      <c r="D34" s="997" t="s">
        <v>806</v>
      </c>
      <c r="E34" s="997"/>
      <c r="F34" s="997"/>
      <c r="G34" s="997"/>
      <c r="H34" s="997"/>
      <c r="I34" s="1011" t="str">
        <f>第二面!K127</f>
        <v/>
      </c>
      <c r="J34" s="1012"/>
      <c r="K34" s="1012"/>
      <c r="L34" s="1012"/>
      <c r="M34" s="1012"/>
      <c r="N34" s="1012"/>
      <c r="O34" s="1012"/>
      <c r="P34" s="1012"/>
      <c r="Q34" s="1012"/>
      <c r="R34" s="1012"/>
      <c r="S34" s="1012"/>
      <c r="T34" s="1012"/>
      <c r="U34" s="1012"/>
      <c r="V34" s="1012"/>
      <c r="W34" s="1012"/>
      <c r="X34" s="1012"/>
      <c r="Y34" s="1012"/>
      <c r="Z34" s="1012"/>
      <c r="AA34" s="1012"/>
      <c r="AB34" s="1012"/>
      <c r="AC34" s="1012"/>
      <c r="AD34" s="1012"/>
      <c r="AE34" s="1012"/>
      <c r="AF34" s="1012"/>
      <c r="AG34" s="1012"/>
      <c r="AH34" s="1012"/>
      <c r="AI34" s="1012"/>
      <c r="AJ34" s="1013"/>
      <c r="AK34" s="360"/>
      <c r="AL34" s="361"/>
      <c r="AM34" s="448"/>
    </row>
    <row r="35" spans="1:39" ht="20.100000000000001" customHeight="1">
      <c r="A35" s="359"/>
      <c r="B35" s="360"/>
      <c r="C35" s="360"/>
      <c r="D35" s="997" t="s">
        <v>801</v>
      </c>
      <c r="E35" s="997"/>
      <c r="F35" s="997"/>
      <c r="G35" s="997"/>
      <c r="H35" s="997"/>
      <c r="I35" s="1014" t="str">
        <f>第二面!K128</f>
        <v/>
      </c>
      <c r="J35" s="1015"/>
      <c r="K35" s="1015"/>
      <c r="L35" s="1015"/>
      <c r="M35" s="1015"/>
      <c r="N35" s="1015"/>
      <c r="O35" s="1015"/>
      <c r="P35" s="1015"/>
      <c r="Q35" s="1015"/>
      <c r="R35" s="1015"/>
      <c r="S35" s="1015"/>
      <c r="T35" s="1015"/>
      <c r="U35" s="1015"/>
      <c r="V35" s="1015"/>
      <c r="W35" s="1015"/>
      <c r="X35" s="1015"/>
      <c r="Y35" s="1015"/>
      <c r="Z35" s="1016"/>
      <c r="AA35" s="426"/>
      <c r="AB35" s="426"/>
      <c r="AC35" s="426"/>
      <c r="AD35" s="426"/>
      <c r="AE35" s="426"/>
      <c r="AF35" s="426"/>
      <c r="AG35" s="426"/>
      <c r="AH35" s="360"/>
      <c r="AI35" s="360"/>
      <c r="AJ35" s="360"/>
      <c r="AK35" s="360"/>
      <c r="AL35" s="361"/>
      <c r="AM35" s="448"/>
    </row>
    <row r="36" spans="1:39" ht="3.75" customHeight="1">
      <c r="A36" s="359"/>
      <c r="B36" s="360"/>
      <c r="C36" s="360"/>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1"/>
      <c r="AM36" s="448"/>
    </row>
    <row r="37" spans="1:39" ht="18" customHeight="1">
      <c r="A37" s="981" t="s">
        <v>811</v>
      </c>
      <c r="B37" s="982"/>
      <c r="C37" s="982"/>
      <c r="D37" s="982"/>
      <c r="E37" s="982"/>
      <c r="F37" s="982"/>
      <c r="G37" s="982"/>
      <c r="H37" s="982"/>
      <c r="I37" s="982"/>
      <c r="J37" s="982"/>
      <c r="K37" s="982"/>
      <c r="L37" s="982"/>
      <c r="M37" s="982"/>
      <c r="N37" s="360"/>
      <c r="O37" s="360"/>
      <c r="P37" s="360"/>
      <c r="Q37" s="360"/>
      <c r="R37" s="360"/>
      <c r="S37" s="360"/>
      <c r="T37" s="360"/>
      <c r="U37" s="360"/>
      <c r="V37" s="360"/>
      <c r="W37" s="360"/>
      <c r="X37" s="360"/>
      <c r="Y37" s="360"/>
      <c r="Z37" s="360"/>
      <c r="AA37" s="360"/>
      <c r="AB37" s="360"/>
      <c r="AC37" s="360"/>
      <c r="AD37" s="360"/>
      <c r="AE37" s="360"/>
      <c r="AF37" s="360"/>
      <c r="AG37" s="360"/>
      <c r="AH37" s="360"/>
      <c r="AI37" s="360"/>
      <c r="AJ37" s="360"/>
      <c r="AK37" s="360"/>
      <c r="AL37" s="361"/>
      <c r="AM37" s="448"/>
    </row>
    <row r="38" spans="1:39" ht="24.6" customHeight="1">
      <c r="A38" s="359"/>
      <c r="B38" s="360"/>
      <c r="C38" s="361"/>
      <c r="D38" s="885" t="s">
        <v>812</v>
      </c>
      <c r="E38" s="886"/>
      <c r="F38" s="886"/>
      <c r="G38" s="886"/>
      <c r="H38" s="886"/>
      <c r="I38" s="886"/>
      <c r="J38" s="886"/>
      <c r="K38" s="887"/>
      <c r="L38" s="372"/>
      <c r="M38" s="362"/>
      <c r="N38" s="385" t="s">
        <v>167</v>
      </c>
      <c r="O38" s="901" t="s">
        <v>3087</v>
      </c>
      <c r="P38" s="901"/>
      <c r="Q38" s="416"/>
      <c r="R38" s="416"/>
      <c r="S38" s="416"/>
      <c r="T38" s="416"/>
      <c r="U38" s="416"/>
      <c r="V38" s="416"/>
      <c r="W38" s="416"/>
      <c r="X38" s="416"/>
      <c r="Y38" s="416"/>
      <c r="Z38" s="416"/>
      <c r="AA38" s="416"/>
      <c r="AB38" s="416" t="s">
        <v>5</v>
      </c>
      <c r="AC38" s="416"/>
      <c r="AD38" s="901"/>
      <c r="AE38" s="1010"/>
      <c r="AF38" s="360"/>
      <c r="AG38" s="360"/>
      <c r="AH38" s="360"/>
      <c r="AI38" s="360"/>
      <c r="AJ38" s="360"/>
      <c r="AK38" s="360"/>
      <c r="AL38" s="361"/>
      <c r="AM38" s="448"/>
    </row>
    <row r="39" spans="1:39" ht="20.100000000000001" customHeight="1">
      <c r="A39" s="359"/>
      <c r="B39" s="360"/>
      <c r="C39" s="361"/>
      <c r="D39" s="896" t="s">
        <v>813</v>
      </c>
      <c r="E39" s="897"/>
      <c r="F39" s="897"/>
      <c r="G39" s="897"/>
      <c r="H39" s="897"/>
      <c r="I39" s="897"/>
      <c r="J39" s="897"/>
      <c r="K39" s="898"/>
      <c r="L39" s="360"/>
      <c r="M39" s="360"/>
      <c r="N39" s="1004"/>
      <c r="O39" s="1005"/>
      <c r="P39" s="1005"/>
      <c r="Q39" s="1005"/>
      <c r="R39" s="360" t="s">
        <v>2</v>
      </c>
      <c r="S39" s="1006"/>
      <c r="T39" s="1007"/>
      <c r="U39" s="1007"/>
      <c r="V39" s="1007"/>
      <c r="W39" s="360" t="s">
        <v>329</v>
      </c>
      <c r="X39" s="1006"/>
      <c r="Y39" s="1007"/>
      <c r="Z39" s="1007"/>
      <c r="AA39" s="1007"/>
      <c r="AB39" s="360" t="s">
        <v>794</v>
      </c>
      <c r="AC39" s="362"/>
      <c r="AD39" s="362"/>
      <c r="AE39" s="363"/>
      <c r="AF39" s="360"/>
      <c r="AG39" s="360"/>
      <c r="AH39" s="360"/>
      <c r="AI39" s="360"/>
      <c r="AJ39" s="360"/>
      <c r="AK39" s="360"/>
      <c r="AL39" s="361"/>
      <c r="AM39" s="448"/>
    </row>
    <row r="40" spans="1:39" ht="20.100000000000001" customHeight="1">
      <c r="A40" s="359"/>
      <c r="B40" s="360"/>
      <c r="C40" s="361"/>
      <c r="D40" s="885" t="s">
        <v>814</v>
      </c>
      <c r="E40" s="886"/>
      <c r="F40" s="886"/>
      <c r="G40" s="886"/>
      <c r="H40" s="886"/>
      <c r="I40" s="886"/>
      <c r="J40" s="886"/>
      <c r="K40" s="887"/>
      <c r="L40" s="373"/>
      <c r="M40" s="440"/>
      <c r="N40" s="1008" t="s">
        <v>3086</v>
      </c>
      <c r="O40" s="1008"/>
      <c r="P40" s="1008"/>
      <c r="Q40" s="1008"/>
      <c r="R40" s="1008"/>
      <c r="S40" s="1008"/>
      <c r="T40" s="1008"/>
      <c r="U40" s="1008"/>
      <c r="V40" s="1008"/>
      <c r="W40" s="1008"/>
      <c r="X40" s="1008"/>
      <c r="Y40" s="1008"/>
      <c r="Z40" s="1008"/>
      <c r="AA40" s="1008"/>
      <c r="AB40" s="1008"/>
      <c r="AC40" s="1008"/>
      <c r="AD40" s="1008"/>
      <c r="AE40" s="1009"/>
      <c r="AF40" s="426"/>
      <c r="AG40" s="426"/>
      <c r="AH40" s="360"/>
      <c r="AI40" s="360"/>
      <c r="AJ40" s="360"/>
      <c r="AK40" s="360"/>
      <c r="AL40" s="361"/>
      <c r="AM40" s="448"/>
    </row>
    <row r="41" spans="1:39" ht="3.75" customHeight="1">
      <c r="A41" s="359"/>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c r="AI41" s="360"/>
      <c r="AJ41" s="360"/>
      <c r="AK41" s="360"/>
      <c r="AL41" s="361"/>
      <c r="AM41" s="448"/>
    </row>
    <row r="42" spans="1:39" ht="18" customHeight="1">
      <c r="A42" s="981" t="s">
        <v>815</v>
      </c>
      <c r="B42" s="982"/>
      <c r="C42" s="982"/>
      <c r="D42" s="982"/>
      <c r="E42" s="982"/>
      <c r="F42" s="982"/>
      <c r="G42" s="982"/>
      <c r="H42" s="982"/>
      <c r="I42" s="982"/>
      <c r="J42" s="982"/>
      <c r="K42" s="982"/>
      <c r="L42" s="982"/>
      <c r="M42" s="982"/>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1"/>
      <c r="AM42" s="448"/>
    </row>
    <row r="43" spans="1:39" ht="20.100000000000001" customHeight="1">
      <c r="A43" s="359"/>
      <c r="B43" s="360"/>
      <c r="C43" s="360"/>
      <c r="D43" s="997" t="s">
        <v>797</v>
      </c>
      <c r="E43" s="997"/>
      <c r="F43" s="997"/>
      <c r="G43" s="997"/>
      <c r="H43" s="997"/>
      <c r="I43" s="998"/>
      <c r="J43" s="999"/>
      <c r="K43" s="999"/>
      <c r="L43" s="999"/>
      <c r="M43" s="999"/>
      <c r="N43" s="999"/>
      <c r="O43" s="999"/>
      <c r="P43" s="999"/>
      <c r="Q43" s="999"/>
      <c r="R43" s="999"/>
      <c r="S43" s="999"/>
      <c r="T43" s="999"/>
      <c r="U43" s="999"/>
      <c r="V43" s="999"/>
      <c r="W43" s="999"/>
      <c r="X43" s="999"/>
      <c r="Y43" s="999"/>
      <c r="Z43" s="999"/>
      <c r="AA43" s="999"/>
      <c r="AB43" s="999"/>
      <c r="AC43" s="999"/>
      <c r="AD43" s="999"/>
      <c r="AE43" s="999"/>
      <c r="AF43" s="999"/>
      <c r="AG43" s="999"/>
      <c r="AH43" s="999"/>
      <c r="AI43" s="999"/>
      <c r="AJ43" s="1000"/>
      <c r="AK43" s="360"/>
      <c r="AL43" s="361"/>
      <c r="AM43" s="448"/>
    </row>
    <row r="44" spans="1:39" ht="20.100000000000001" customHeight="1">
      <c r="A44" s="359"/>
      <c r="B44" s="360"/>
      <c r="C44" s="360"/>
      <c r="D44" s="997" t="s">
        <v>816</v>
      </c>
      <c r="E44" s="997"/>
      <c r="F44" s="997"/>
      <c r="G44" s="997"/>
      <c r="H44" s="997"/>
      <c r="I44" s="998"/>
      <c r="J44" s="999"/>
      <c r="K44" s="999"/>
      <c r="L44" s="999"/>
      <c r="M44" s="999"/>
      <c r="N44" s="999"/>
      <c r="O44" s="999"/>
      <c r="P44" s="999"/>
      <c r="Q44" s="999"/>
      <c r="R44" s="999"/>
      <c r="S44" s="999"/>
      <c r="T44" s="999"/>
      <c r="U44" s="999"/>
      <c r="V44" s="999"/>
      <c r="W44" s="999"/>
      <c r="X44" s="999"/>
      <c r="Y44" s="999"/>
      <c r="Z44" s="999"/>
      <c r="AA44" s="999"/>
      <c r="AB44" s="999"/>
      <c r="AC44" s="999"/>
      <c r="AD44" s="999"/>
      <c r="AE44" s="999"/>
      <c r="AF44" s="999"/>
      <c r="AG44" s="999"/>
      <c r="AH44" s="999"/>
      <c r="AI44" s="999"/>
      <c r="AJ44" s="1000"/>
      <c r="AK44" s="360"/>
      <c r="AL44" s="361"/>
      <c r="AM44" s="448"/>
    </row>
    <row r="45" spans="1:39" ht="20.100000000000001" customHeight="1">
      <c r="A45" s="359"/>
      <c r="B45" s="360"/>
      <c r="C45" s="360"/>
      <c r="D45" s="997" t="s">
        <v>798</v>
      </c>
      <c r="E45" s="997"/>
      <c r="F45" s="997"/>
      <c r="G45" s="997"/>
      <c r="H45" s="997"/>
      <c r="I45" s="1001"/>
      <c r="J45" s="1002"/>
      <c r="K45" s="1002"/>
      <c r="L45" s="1002"/>
      <c r="M45" s="1002"/>
      <c r="N45" s="437" t="s">
        <v>799</v>
      </c>
      <c r="O45" s="1002"/>
      <c r="P45" s="1002"/>
      <c r="Q45" s="1002"/>
      <c r="R45" s="1002"/>
      <c r="S45" s="1002"/>
      <c r="T45" s="1003"/>
      <c r="U45" s="426"/>
      <c r="V45" s="426"/>
      <c r="W45" s="426"/>
      <c r="X45" s="426"/>
      <c r="Y45" s="426"/>
      <c r="Z45" s="426"/>
      <c r="AA45" s="426"/>
      <c r="AB45" s="426"/>
      <c r="AC45" s="426"/>
      <c r="AD45" s="426"/>
      <c r="AE45" s="426"/>
      <c r="AF45" s="426"/>
      <c r="AG45" s="426"/>
      <c r="AH45" s="360"/>
      <c r="AI45" s="360"/>
      <c r="AJ45" s="360"/>
      <c r="AK45" s="360"/>
      <c r="AL45" s="361"/>
      <c r="AM45" s="448"/>
    </row>
    <row r="46" spans="1:39" ht="20.100000000000001" customHeight="1">
      <c r="A46" s="359"/>
      <c r="B46" s="360"/>
      <c r="C46" s="360"/>
      <c r="D46" s="997" t="s">
        <v>806</v>
      </c>
      <c r="E46" s="997"/>
      <c r="F46" s="997"/>
      <c r="G46" s="997"/>
      <c r="H46" s="997"/>
      <c r="I46" s="998"/>
      <c r="J46" s="999"/>
      <c r="K46" s="999"/>
      <c r="L46" s="999"/>
      <c r="M46" s="999"/>
      <c r="N46" s="999"/>
      <c r="O46" s="999"/>
      <c r="P46" s="999"/>
      <c r="Q46" s="999"/>
      <c r="R46" s="999"/>
      <c r="S46" s="999"/>
      <c r="T46" s="999"/>
      <c r="U46" s="999"/>
      <c r="V46" s="999"/>
      <c r="W46" s="999"/>
      <c r="X46" s="999"/>
      <c r="Y46" s="999"/>
      <c r="Z46" s="999"/>
      <c r="AA46" s="999"/>
      <c r="AB46" s="999"/>
      <c r="AC46" s="999"/>
      <c r="AD46" s="999"/>
      <c r="AE46" s="999"/>
      <c r="AF46" s="999"/>
      <c r="AG46" s="999"/>
      <c r="AH46" s="999"/>
      <c r="AI46" s="999"/>
      <c r="AJ46" s="1000"/>
      <c r="AK46" s="360"/>
      <c r="AL46" s="361"/>
      <c r="AM46" s="448"/>
    </row>
    <row r="47" spans="1:39" ht="20.100000000000001" customHeight="1">
      <c r="A47" s="359"/>
      <c r="B47" s="360"/>
      <c r="C47" s="360"/>
      <c r="D47" s="997" t="s">
        <v>801</v>
      </c>
      <c r="E47" s="997"/>
      <c r="F47" s="997"/>
      <c r="G47" s="997"/>
      <c r="H47" s="997"/>
      <c r="I47" s="994"/>
      <c r="J47" s="995"/>
      <c r="K47" s="995"/>
      <c r="L47" s="995"/>
      <c r="M47" s="995"/>
      <c r="N47" s="424" t="s">
        <v>802</v>
      </c>
      <c r="O47" s="973"/>
      <c r="P47" s="973"/>
      <c r="Q47" s="973"/>
      <c r="R47" s="973"/>
      <c r="S47" s="973"/>
      <c r="T47" s="424" t="s">
        <v>799</v>
      </c>
      <c r="U47" s="973"/>
      <c r="V47" s="973"/>
      <c r="W47" s="973"/>
      <c r="X47" s="973"/>
      <c r="Y47" s="973"/>
      <c r="Z47" s="975"/>
      <c r="AA47" s="426"/>
      <c r="AB47" s="426"/>
      <c r="AC47" s="426"/>
      <c r="AD47" s="426"/>
      <c r="AE47" s="426"/>
      <c r="AF47" s="426"/>
      <c r="AG47" s="426"/>
      <c r="AH47" s="360"/>
      <c r="AI47" s="360"/>
      <c r="AJ47" s="360"/>
      <c r="AK47" s="360"/>
      <c r="AL47" s="361"/>
      <c r="AM47" s="448"/>
    </row>
    <row r="48" spans="1:39" ht="20.100000000000001" customHeight="1">
      <c r="A48" s="359"/>
      <c r="B48" s="360"/>
      <c r="C48" s="360"/>
      <c r="D48" s="885" t="s">
        <v>807</v>
      </c>
      <c r="E48" s="886"/>
      <c r="F48" s="886"/>
      <c r="G48" s="886"/>
      <c r="H48" s="886"/>
      <c r="I48" s="886"/>
      <c r="J48" s="886"/>
      <c r="K48" s="991"/>
      <c r="L48" s="992"/>
      <c r="M48" s="992"/>
      <c r="N48" s="992"/>
      <c r="O48" s="992"/>
      <c r="P48" s="992"/>
      <c r="Q48" s="992"/>
      <c r="R48" s="992"/>
      <c r="S48" s="992"/>
      <c r="T48" s="992"/>
      <c r="U48" s="992"/>
      <c r="V48" s="992"/>
      <c r="W48" s="992"/>
      <c r="X48" s="992"/>
      <c r="Y48" s="992"/>
      <c r="Z48" s="992"/>
      <c r="AA48" s="992"/>
      <c r="AB48" s="992"/>
      <c r="AC48" s="992"/>
      <c r="AD48" s="992"/>
      <c r="AE48" s="992"/>
      <c r="AF48" s="992"/>
      <c r="AG48" s="992"/>
      <c r="AH48" s="992"/>
      <c r="AI48" s="992"/>
      <c r="AJ48" s="993"/>
      <c r="AK48" s="360"/>
      <c r="AL48" s="361"/>
      <c r="AM48" s="448"/>
    </row>
    <row r="49" spans="1:46" ht="20.100000000000001" customHeight="1">
      <c r="A49" s="359"/>
      <c r="B49" s="360"/>
      <c r="C49" s="360"/>
      <c r="D49" s="885" t="s">
        <v>808</v>
      </c>
      <c r="E49" s="886"/>
      <c r="F49" s="886"/>
      <c r="G49" s="886"/>
      <c r="H49" s="886"/>
      <c r="I49" s="886"/>
      <c r="J49" s="887"/>
      <c r="K49" s="994"/>
      <c r="L49" s="995"/>
      <c r="M49" s="995"/>
      <c r="N49" s="995"/>
      <c r="O49" s="995"/>
      <c r="P49" s="424" t="s">
        <v>802</v>
      </c>
      <c r="Q49" s="995"/>
      <c r="R49" s="995"/>
      <c r="S49" s="995"/>
      <c r="T49" s="995"/>
      <c r="U49" s="995"/>
      <c r="V49" s="424" t="s">
        <v>799</v>
      </c>
      <c r="W49" s="995"/>
      <c r="X49" s="995"/>
      <c r="Y49" s="995"/>
      <c r="Z49" s="995"/>
      <c r="AA49" s="995"/>
      <c r="AB49" s="996"/>
      <c r="AC49" s="425"/>
      <c r="AD49" s="425"/>
      <c r="AE49" s="425"/>
      <c r="AF49" s="425"/>
      <c r="AG49" s="425"/>
      <c r="AH49" s="425"/>
      <c r="AI49" s="425"/>
      <c r="AJ49" s="425"/>
      <c r="AK49" s="360"/>
      <c r="AL49" s="361"/>
      <c r="AM49" s="448"/>
    </row>
    <row r="50" spans="1:46" ht="5.25" customHeight="1">
      <c r="A50" s="364"/>
      <c r="B50" s="365"/>
      <c r="C50" s="365"/>
      <c r="D50" s="365"/>
      <c r="E50" s="365"/>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6"/>
      <c r="AM50" s="448"/>
    </row>
    <row r="51" spans="1:46" ht="5.25" customHeight="1">
      <c r="A51" s="360"/>
      <c r="B51" s="360"/>
      <c r="C51" s="360"/>
      <c r="D51" s="360"/>
      <c r="E51" s="360"/>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448"/>
    </row>
    <row r="52" spans="1:46" ht="15" customHeight="1">
      <c r="A52" s="982" t="s">
        <v>817</v>
      </c>
      <c r="B52" s="982"/>
      <c r="C52" s="982"/>
      <c r="D52" s="982"/>
      <c r="E52" s="982"/>
      <c r="F52" s="982"/>
      <c r="G52" s="982"/>
      <c r="H52" s="982"/>
      <c r="I52" s="982"/>
      <c r="J52" s="982"/>
      <c r="K52" s="982"/>
      <c r="L52" s="982"/>
      <c r="M52" s="982"/>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448"/>
    </row>
    <row r="53" spans="1:46" ht="15" customHeight="1">
      <c r="A53" s="990"/>
      <c r="B53" s="990"/>
      <c r="C53" s="990"/>
      <c r="D53" s="990"/>
      <c r="E53" s="990"/>
      <c r="F53" s="990"/>
      <c r="G53" s="990"/>
      <c r="H53" s="990"/>
      <c r="I53" s="990"/>
      <c r="J53" s="990"/>
      <c r="K53" s="990"/>
      <c r="L53" s="990"/>
      <c r="M53" s="990"/>
      <c r="N53" s="990"/>
      <c r="O53" s="990"/>
      <c r="P53" s="990"/>
      <c r="Q53" s="990"/>
      <c r="R53" s="990"/>
      <c r="S53" s="990"/>
      <c r="T53" s="990"/>
      <c r="U53" s="990"/>
      <c r="V53" s="990"/>
      <c r="W53" s="990"/>
      <c r="X53" s="990"/>
      <c r="Y53" s="990"/>
      <c r="Z53" s="990"/>
      <c r="AA53" s="990"/>
      <c r="AB53" s="990"/>
      <c r="AC53" s="990"/>
      <c r="AD53" s="990"/>
      <c r="AE53" s="990"/>
      <c r="AF53" s="990"/>
      <c r="AG53" s="990"/>
      <c r="AH53" s="990"/>
      <c r="AI53" s="990"/>
      <c r="AJ53" s="990"/>
      <c r="AK53" s="425"/>
      <c r="AL53" s="425"/>
      <c r="AM53" s="346"/>
    </row>
    <row r="54" spans="1:46" ht="15" customHeight="1">
      <c r="A54" s="990"/>
      <c r="B54" s="990"/>
      <c r="C54" s="990"/>
      <c r="D54" s="990"/>
      <c r="E54" s="990"/>
      <c r="F54" s="990"/>
      <c r="G54" s="990"/>
      <c r="H54" s="990"/>
      <c r="I54" s="990"/>
      <c r="J54" s="990"/>
      <c r="K54" s="990"/>
      <c r="L54" s="990"/>
      <c r="M54" s="990"/>
      <c r="N54" s="990"/>
      <c r="O54" s="990"/>
      <c r="P54" s="990"/>
      <c r="Q54" s="990"/>
      <c r="R54" s="990"/>
      <c r="S54" s="990"/>
      <c r="T54" s="990"/>
      <c r="U54" s="990"/>
      <c r="V54" s="990"/>
      <c r="W54" s="990"/>
      <c r="X54" s="990"/>
      <c r="Y54" s="990"/>
      <c r="Z54" s="990"/>
      <c r="AA54" s="990"/>
      <c r="AB54" s="990"/>
      <c r="AC54" s="990"/>
      <c r="AD54" s="990"/>
      <c r="AE54" s="990"/>
      <c r="AF54" s="990"/>
      <c r="AG54" s="990"/>
      <c r="AH54" s="990"/>
      <c r="AI54" s="990"/>
      <c r="AJ54" s="990"/>
      <c r="AK54" s="425"/>
      <c r="AL54" s="425"/>
      <c r="AM54" s="346"/>
    </row>
    <row r="55" spans="1:46" ht="15" customHeight="1">
      <c r="A55" s="990"/>
      <c r="B55" s="990"/>
      <c r="C55" s="990"/>
      <c r="D55" s="990"/>
      <c r="E55" s="990"/>
      <c r="F55" s="990"/>
      <c r="G55" s="990"/>
      <c r="H55" s="990"/>
      <c r="I55" s="990"/>
      <c r="J55" s="990"/>
      <c r="K55" s="990"/>
      <c r="L55" s="990"/>
      <c r="M55" s="990"/>
      <c r="N55" s="990"/>
      <c r="O55" s="990"/>
      <c r="P55" s="990"/>
      <c r="Q55" s="990"/>
      <c r="R55" s="990"/>
      <c r="S55" s="990"/>
      <c r="T55" s="990"/>
      <c r="U55" s="990"/>
      <c r="V55" s="990"/>
      <c r="W55" s="990"/>
      <c r="X55" s="990"/>
      <c r="Y55" s="990"/>
      <c r="Z55" s="990"/>
      <c r="AA55" s="990"/>
      <c r="AB55" s="990"/>
      <c r="AC55" s="990"/>
      <c r="AD55" s="990"/>
      <c r="AE55" s="990"/>
      <c r="AF55" s="990"/>
      <c r="AG55" s="990"/>
      <c r="AH55" s="990"/>
      <c r="AI55" s="990"/>
      <c r="AJ55" s="990"/>
      <c r="AK55" s="425"/>
      <c r="AL55" s="425"/>
      <c r="AM55" s="346"/>
    </row>
    <row r="56" spans="1:46" ht="15" customHeight="1">
      <c r="A56" s="916" t="s">
        <v>818</v>
      </c>
      <c r="B56" s="916"/>
      <c r="C56" s="916"/>
      <c r="D56" s="916"/>
      <c r="E56" s="916"/>
      <c r="F56" s="916"/>
      <c r="G56" s="916"/>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367"/>
      <c r="AL56" s="367"/>
      <c r="AM56" s="448"/>
    </row>
    <row r="57" spans="1:46" ht="3.95" customHeight="1">
      <c r="A57" s="368"/>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7"/>
      <c r="AL57" s="367"/>
      <c r="AM57" s="448"/>
    </row>
    <row r="58" spans="1:46" ht="3.95" customHeight="1">
      <c r="A58" s="369"/>
      <c r="B58" s="370"/>
      <c r="C58" s="370"/>
      <c r="D58" s="370"/>
      <c r="E58" s="370"/>
      <c r="F58" s="370"/>
      <c r="G58" s="370"/>
      <c r="H58" s="370"/>
      <c r="I58" s="370"/>
      <c r="J58" s="370"/>
      <c r="K58" s="370"/>
      <c r="L58" s="370"/>
      <c r="M58" s="370"/>
      <c r="N58" s="370"/>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c r="AL58" s="371"/>
      <c r="AM58" s="448"/>
    </row>
    <row r="59" spans="1:46" ht="18" customHeight="1">
      <c r="A59" s="981" t="s">
        <v>819</v>
      </c>
      <c r="B59" s="982"/>
      <c r="C59" s="982"/>
      <c r="D59" s="982"/>
      <c r="E59" s="982"/>
      <c r="F59" s="982"/>
      <c r="G59" s="982"/>
      <c r="H59" s="982"/>
      <c r="I59" s="982"/>
      <c r="J59" s="982"/>
      <c r="K59" s="982"/>
      <c r="L59" s="982"/>
      <c r="M59" s="982"/>
      <c r="N59" s="982"/>
      <c r="O59" s="982"/>
      <c r="P59" s="360"/>
      <c r="Q59" s="360"/>
      <c r="R59" s="360"/>
      <c r="S59" s="360"/>
      <c r="T59" s="360"/>
      <c r="U59" s="360"/>
      <c r="V59" s="360"/>
      <c r="W59" s="360"/>
      <c r="X59" s="360"/>
      <c r="Y59" s="360"/>
      <c r="Z59" s="360"/>
      <c r="AA59" s="360"/>
      <c r="AB59" s="360"/>
      <c r="AC59" s="360"/>
      <c r="AD59" s="360"/>
      <c r="AE59" s="360"/>
      <c r="AF59" s="360"/>
      <c r="AG59" s="360"/>
      <c r="AH59" s="360"/>
      <c r="AI59" s="360"/>
      <c r="AJ59" s="360"/>
      <c r="AK59" s="360"/>
      <c r="AL59" s="361"/>
      <c r="AM59" s="448"/>
      <c r="AS59" s="347" t="s">
        <v>820</v>
      </c>
    </row>
    <row r="60" spans="1:46" ht="23.1" customHeight="1">
      <c r="A60" s="359"/>
      <c r="B60" s="885" t="s">
        <v>821</v>
      </c>
      <c r="C60" s="886"/>
      <c r="D60" s="886"/>
      <c r="E60" s="886"/>
      <c r="F60" s="886"/>
      <c r="G60" s="886"/>
      <c r="H60" s="886"/>
      <c r="I60" s="886"/>
      <c r="J60" s="372"/>
      <c r="K60" s="362"/>
      <c r="L60" s="989" t="str">
        <f>IF(第三面!K70="","",2018+第三面!K70)</f>
        <v/>
      </c>
      <c r="M60" s="989"/>
      <c r="N60" s="989"/>
      <c r="O60" s="989"/>
      <c r="P60" s="362" t="s">
        <v>2</v>
      </c>
      <c r="Q60" s="989">
        <f>第三面!M70</f>
        <v>0</v>
      </c>
      <c r="R60" s="989"/>
      <c r="S60" s="989"/>
      <c r="T60" s="362" t="s">
        <v>329</v>
      </c>
      <c r="U60" s="989">
        <f>第三面!O70</f>
        <v>0</v>
      </c>
      <c r="V60" s="989"/>
      <c r="W60" s="989"/>
      <c r="X60" s="362" t="s">
        <v>794</v>
      </c>
      <c r="Y60" s="363"/>
      <c r="Z60" s="360"/>
      <c r="AA60" s="360"/>
      <c r="AB60" s="360"/>
      <c r="AC60" s="360"/>
      <c r="AD60" s="360"/>
      <c r="AE60" s="360"/>
      <c r="AF60" s="360"/>
      <c r="AG60" s="360"/>
      <c r="AH60" s="360"/>
      <c r="AI60" s="360"/>
      <c r="AJ60" s="360"/>
      <c r="AK60" s="360"/>
      <c r="AL60" s="361"/>
      <c r="AM60" s="448" t="str">
        <f>IF(OR(L60="",Q60="",U60=""),"未入力","")</f>
        <v>未入力</v>
      </c>
      <c r="AS60" s="349"/>
      <c r="AT60" s="344" t="str">
        <f>IF(OR(L60="",Q60="",U60=""),"未入力です。","")</f>
        <v>未入力です。</v>
      </c>
    </row>
    <row r="61" spans="1:46" ht="23.1" customHeight="1">
      <c r="A61" s="359"/>
      <c r="B61" s="896" t="s">
        <v>822</v>
      </c>
      <c r="C61" s="897"/>
      <c r="D61" s="897"/>
      <c r="E61" s="897"/>
      <c r="F61" s="897"/>
      <c r="G61" s="897"/>
      <c r="H61" s="897"/>
      <c r="I61" s="897"/>
      <c r="J61" s="373"/>
      <c r="K61" s="362"/>
      <c r="L61" s="989" t="str">
        <f>IF(第三面!K72="","",2018+第三面!K72)</f>
        <v/>
      </c>
      <c r="M61" s="989"/>
      <c r="N61" s="989"/>
      <c r="O61" s="989"/>
      <c r="P61" s="362" t="s">
        <v>2</v>
      </c>
      <c r="Q61" s="989">
        <f>第三面!M72</f>
        <v>0</v>
      </c>
      <c r="R61" s="989"/>
      <c r="S61" s="989"/>
      <c r="T61" s="362" t="s">
        <v>329</v>
      </c>
      <c r="U61" s="989">
        <f>第三面!O72</f>
        <v>0</v>
      </c>
      <c r="V61" s="989"/>
      <c r="W61" s="989"/>
      <c r="X61" s="362" t="s">
        <v>794</v>
      </c>
      <c r="Y61" s="363"/>
      <c r="Z61" s="360"/>
      <c r="AA61" s="360"/>
      <c r="AB61" s="360"/>
      <c r="AC61" s="360"/>
      <c r="AD61" s="360"/>
      <c r="AE61" s="360"/>
      <c r="AF61" s="360"/>
      <c r="AG61" s="360"/>
      <c r="AH61" s="360"/>
      <c r="AI61" s="360"/>
      <c r="AJ61" s="360"/>
      <c r="AK61" s="360"/>
      <c r="AL61" s="361"/>
      <c r="AM61" s="448" t="str">
        <f>IF(OR(L61="",Q61="",U61=""),"未入力","")</f>
        <v>未入力</v>
      </c>
      <c r="AS61" s="449"/>
      <c r="AT61" s="344" t="str">
        <f>IF(OR(L61="",Q61="",U61=""),"未入力です。","")</f>
        <v>未入力です。</v>
      </c>
    </row>
    <row r="62" spans="1:46" ht="3.95" customHeight="1">
      <c r="A62" s="359"/>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1"/>
      <c r="AM62" s="448"/>
      <c r="AS62" s="349"/>
    </row>
    <row r="63" spans="1:46" ht="3.95" customHeight="1">
      <c r="A63" s="359"/>
      <c r="B63" s="360"/>
      <c r="C63" s="360"/>
      <c r="D63" s="360"/>
      <c r="E63" s="360"/>
      <c r="F63" s="360"/>
      <c r="G63" s="360"/>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1"/>
      <c r="AM63" s="448"/>
      <c r="AS63" s="349"/>
    </row>
    <row r="64" spans="1:46" ht="18" customHeight="1">
      <c r="A64" s="981" t="s">
        <v>823</v>
      </c>
      <c r="B64" s="982"/>
      <c r="C64" s="982"/>
      <c r="D64" s="982"/>
      <c r="E64" s="982"/>
      <c r="F64" s="982"/>
      <c r="G64" s="360"/>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1"/>
      <c r="AS64" s="349"/>
    </row>
    <row r="65" spans="1:68" ht="17.45" customHeight="1">
      <c r="A65" s="359"/>
      <c r="B65" s="980" t="s">
        <v>824</v>
      </c>
      <c r="C65" s="905"/>
      <c r="D65" s="905"/>
      <c r="E65" s="905"/>
      <c r="F65" s="905"/>
      <c r="G65" s="905"/>
      <c r="H65" s="905"/>
      <c r="I65" s="925"/>
      <c r="J65" s="374"/>
      <c r="K65" s="357" t="s">
        <v>825</v>
      </c>
      <c r="L65" s="375"/>
      <c r="M65" s="357"/>
      <c r="N65" s="357"/>
      <c r="O65" s="357"/>
      <c r="P65" s="357"/>
      <c r="Q65" s="357"/>
      <c r="R65" s="375"/>
      <c r="S65" s="357" t="s">
        <v>388</v>
      </c>
      <c r="T65" s="375"/>
      <c r="U65" s="357"/>
      <c r="V65" s="357"/>
      <c r="W65" s="357"/>
      <c r="X65" s="357"/>
      <c r="Y65" s="357"/>
      <c r="Z65" s="375"/>
      <c r="AA65" s="357"/>
      <c r="AB65" s="357"/>
      <c r="AC65" s="357" t="s">
        <v>826</v>
      </c>
      <c r="AD65" s="375"/>
      <c r="AE65" s="357"/>
      <c r="AF65" s="357"/>
      <c r="AG65" s="357"/>
      <c r="AH65" s="357"/>
      <c r="AI65" s="357"/>
      <c r="AJ65" s="358"/>
      <c r="AK65" s="360"/>
      <c r="AL65" s="361"/>
      <c r="AM65" s="448" t="str">
        <f>IF(COUNTIF(AN65:AP66,TRUE)&gt;1,"複数選択",IF(COUNTIF(AN65:AP66,TRUE)=0,"未入力",""))</f>
        <v>未入力</v>
      </c>
      <c r="AN65" s="347" t="b">
        <v>0</v>
      </c>
      <c r="AO65" s="347" t="b">
        <v>0</v>
      </c>
      <c r="AP65" s="347" t="b">
        <v>0</v>
      </c>
      <c r="AS65" s="349">
        <f>COUNTIF(AN65:AP66, TRUE)</f>
        <v>0</v>
      </c>
      <c r="AT65" s="344" t="str">
        <f>IFERROR(IF(AS65&gt;=2,"選択は1つまでです。",IF(COUNTIF(AN65:AP66,TRUE)=0,"未入力です。","")),"")</f>
        <v>未入力です。</v>
      </c>
    </row>
    <row r="66" spans="1:68" ht="17.45" customHeight="1">
      <c r="A66" s="359"/>
      <c r="B66" s="966"/>
      <c r="C66" s="926"/>
      <c r="D66" s="926"/>
      <c r="E66" s="926"/>
      <c r="F66" s="926"/>
      <c r="G66" s="926"/>
      <c r="H66" s="926"/>
      <c r="I66" s="967"/>
      <c r="J66" s="364"/>
      <c r="K66" s="365" t="s">
        <v>389</v>
      </c>
      <c r="L66" s="376"/>
      <c r="M66" s="365"/>
      <c r="N66" s="365"/>
      <c r="O66" s="365"/>
      <c r="P66" s="365"/>
      <c r="Q66" s="365"/>
      <c r="R66" s="376"/>
      <c r="S66" s="365" t="s">
        <v>390</v>
      </c>
      <c r="T66" s="376"/>
      <c r="U66" s="377"/>
      <c r="V66" s="377"/>
      <c r="W66" s="377"/>
      <c r="X66" s="377"/>
      <c r="Y66" s="365"/>
      <c r="Z66" s="376"/>
      <c r="AA66" s="365"/>
      <c r="AB66" s="365"/>
      <c r="AC66" s="365" t="s">
        <v>391</v>
      </c>
      <c r="AD66" s="376"/>
      <c r="AE66" s="365"/>
      <c r="AF66" s="365"/>
      <c r="AG66" s="365"/>
      <c r="AH66" s="365"/>
      <c r="AI66" s="365"/>
      <c r="AJ66" s="366"/>
      <c r="AK66" s="360"/>
      <c r="AL66" s="361"/>
      <c r="AM66" s="448"/>
      <c r="AN66" s="347" t="b">
        <v>0</v>
      </c>
      <c r="AO66" s="347" t="b">
        <v>0</v>
      </c>
      <c r="AP66" s="347" t="b">
        <v>0</v>
      </c>
      <c r="AS66" s="349"/>
    </row>
    <row r="67" spans="1:68" ht="17.45" customHeight="1">
      <c r="A67" s="359"/>
      <c r="B67" s="889" t="s">
        <v>827</v>
      </c>
      <c r="C67" s="890"/>
      <c r="D67" s="890"/>
      <c r="E67" s="890"/>
      <c r="F67" s="890"/>
      <c r="G67" s="890"/>
      <c r="H67" s="890"/>
      <c r="I67" s="918"/>
      <c r="J67" s="374"/>
      <c r="K67" s="357" t="s">
        <v>828</v>
      </c>
      <c r="L67" s="375"/>
      <c r="M67" s="374"/>
      <c r="N67" s="357"/>
      <c r="O67" s="357"/>
      <c r="P67" s="357"/>
      <c r="Q67" s="357"/>
      <c r="R67" s="357"/>
      <c r="S67" s="355"/>
      <c r="T67" s="357"/>
      <c r="U67" s="357"/>
      <c r="V67" s="357" t="s">
        <v>829</v>
      </c>
      <c r="W67" s="355"/>
      <c r="X67" s="375"/>
      <c r="Y67" s="357"/>
      <c r="Z67" s="357"/>
      <c r="AA67" s="357"/>
      <c r="AB67" s="357"/>
      <c r="AC67" s="357"/>
      <c r="AD67" s="357"/>
      <c r="AE67" s="357"/>
      <c r="AF67" s="357"/>
      <c r="AG67" s="357"/>
      <c r="AH67" s="357"/>
      <c r="AI67" s="357"/>
      <c r="AJ67" s="358"/>
      <c r="AK67" s="360"/>
      <c r="AL67" s="361"/>
      <c r="AM67" s="448" t="str">
        <f>IF(AN66=FALSE,"",IF(COUNTIF(AN67:AP68,TRUE)&gt;1,"複数選択",IF(COUNTIF(AN67:AP68,TRUE)=0,"未入力","")))</f>
        <v/>
      </c>
      <c r="AN67" s="347" t="b">
        <v>0</v>
      </c>
      <c r="AO67" s="347" t="b">
        <v>0</v>
      </c>
      <c r="AS67" s="349">
        <f>COUNTIF(AN67:AP68, TRUE)</f>
        <v>0</v>
      </c>
      <c r="AT67" s="344" t="str">
        <f>IF(AND(COUNTIF(AN67:AP68,TRUE)&gt;0,AN66&lt;&gt;TRUE),"（４）を選んだ場合に回答してください。",IF(AND(COUNTIF(AN67:AP68,TRUE)=0,AN66=TRUE),"（４）を選んだ場合は回答が必要です。",""))</f>
        <v/>
      </c>
      <c r="AY67" s="345"/>
      <c r="AZ67" s="345"/>
      <c r="BA67" s="345"/>
      <c r="BB67" s="345"/>
      <c r="BC67" s="345"/>
      <c r="BD67" s="345"/>
      <c r="BE67" s="345"/>
      <c r="BF67" s="345"/>
      <c r="BG67" s="345"/>
      <c r="BH67" s="345"/>
      <c r="BI67" s="345"/>
      <c r="BJ67" s="345"/>
      <c r="BK67" s="345"/>
      <c r="BL67" s="345"/>
      <c r="BM67" s="345"/>
      <c r="BN67" s="345"/>
      <c r="BO67" s="345"/>
      <c r="BP67" s="345"/>
    </row>
    <row r="68" spans="1:68" ht="17.45" customHeight="1">
      <c r="A68" s="359"/>
      <c r="B68" s="927"/>
      <c r="C68" s="928"/>
      <c r="D68" s="928"/>
      <c r="E68" s="928"/>
      <c r="F68" s="928"/>
      <c r="G68" s="928"/>
      <c r="H68" s="928"/>
      <c r="I68" s="929"/>
      <c r="J68" s="364"/>
      <c r="K68" s="365" t="s">
        <v>830</v>
      </c>
      <c r="L68" s="376"/>
      <c r="M68" s="364"/>
      <c r="N68" s="365"/>
      <c r="O68" s="376"/>
      <c r="P68" s="365"/>
      <c r="Q68" s="365"/>
      <c r="R68" s="365"/>
      <c r="S68" s="365"/>
      <c r="T68" s="365"/>
      <c r="U68" s="365"/>
      <c r="V68" s="365" t="s">
        <v>831</v>
      </c>
      <c r="W68" s="365"/>
      <c r="X68" s="365"/>
      <c r="Y68" s="365"/>
      <c r="Z68" s="365"/>
      <c r="AA68" s="365"/>
      <c r="AB68" s="365"/>
      <c r="AC68" s="365"/>
      <c r="AD68" s="365"/>
      <c r="AE68" s="365"/>
      <c r="AF68" s="365" t="s">
        <v>832</v>
      </c>
      <c r="AG68" s="376"/>
      <c r="AH68" s="365"/>
      <c r="AI68" s="365"/>
      <c r="AJ68" s="366"/>
      <c r="AK68" s="360"/>
      <c r="AL68" s="361"/>
      <c r="AM68" s="448"/>
      <c r="AN68" s="347" t="b">
        <v>0</v>
      </c>
      <c r="AO68" s="347" t="b">
        <v>0</v>
      </c>
      <c r="AP68" s="347" t="b">
        <v>0</v>
      </c>
      <c r="AS68" s="349"/>
      <c r="AT68" s="344" t="str">
        <f>IFERROR(IF(AS67&gt;=2,"選択は1つまでです。",""),"")</f>
        <v/>
      </c>
      <c r="AY68" s="345"/>
      <c r="AZ68" s="345"/>
      <c r="BA68" s="345"/>
      <c r="BB68" s="345"/>
      <c r="BC68" s="345"/>
      <c r="BD68" s="345"/>
      <c r="BE68" s="345"/>
      <c r="BF68" s="345"/>
      <c r="BG68" s="345"/>
      <c r="BH68" s="345"/>
      <c r="BI68" s="345"/>
      <c r="BJ68" s="345"/>
      <c r="BK68" s="345"/>
      <c r="BL68" s="345"/>
      <c r="BM68" s="345"/>
      <c r="BN68" s="345"/>
      <c r="BO68" s="345"/>
      <c r="BP68" s="345"/>
    </row>
    <row r="69" spans="1:68" ht="2.25" customHeight="1">
      <c r="A69" s="359"/>
      <c r="B69" s="360"/>
      <c r="C69" s="360"/>
      <c r="D69" s="360"/>
      <c r="E69" s="360"/>
      <c r="F69" s="360"/>
      <c r="G69" s="360"/>
      <c r="H69" s="360"/>
      <c r="I69" s="360"/>
      <c r="J69" s="360"/>
      <c r="K69" s="360"/>
      <c r="L69" s="360"/>
      <c r="M69" s="360"/>
      <c r="N69" s="360"/>
      <c r="O69" s="360"/>
      <c r="P69" s="360"/>
      <c r="Q69" s="360"/>
      <c r="R69" s="360"/>
      <c r="S69" s="360"/>
      <c r="T69" s="360"/>
      <c r="U69" s="360"/>
      <c r="V69" s="360"/>
      <c r="W69" s="360"/>
      <c r="X69" s="360"/>
      <c r="Y69" s="360"/>
      <c r="Z69" s="360"/>
      <c r="AA69" s="360"/>
      <c r="AB69" s="360"/>
      <c r="AC69" s="360"/>
      <c r="AD69" s="360"/>
      <c r="AE69" s="360"/>
      <c r="AF69" s="360"/>
      <c r="AG69" s="360"/>
      <c r="AH69" s="360"/>
      <c r="AI69" s="360"/>
      <c r="AJ69" s="360"/>
      <c r="AK69" s="360"/>
      <c r="AL69" s="361"/>
      <c r="AS69" s="349"/>
    </row>
    <row r="70" spans="1:68" ht="1.5" customHeight="1">
      <c r="A70" s="359"/>
      <c r="B70" s="360"/>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1"/>
      <c r="AM70" s="448"/>
      <c r="AS70" s="349"/>
    </row>
    <row r="71" spans="1:68" ht="18" customHeight="1">
      <c r="A71" s="359" t="s">
        <v>833</v>
      </c>
      <c r="B71" s="360"/>
      <c r="C71" s="360"/>
      <c r="D71" s="360"/>
      <c r="E71" s="360"/>
      <c r="F71" s="360"/>
      <c r="G71" s="360"/>
      <c r="H71" s="360"/>
      <c r="I71" s="916"/>
      <c r="J71" s="916"/>
      <c r="K71" s="916"/>
      <c r="L71" s="916"/>
      <c r="M71" s="916"/>
      <c r="N71" s="916"/>
      <c r="O71" s="360"/>
      <c r="P71" s="360"/>
      <c r="Q71" s="360"/>
      <c r="R71" s="916"/>
      <c r="S71" s="916"/>
      <c r="T71" s="916"/>
      <c r="U71" s="916"/>
      <c r="V71" s="916"/>
      <c r="W71" s="916"/>
      <c r="X71" s="360"/>
      <c r="Y71" s="360"/>
      <c r="Z71" s="360"/>
      <c r="AA71" s="360"/>
      <c r="AB71" s="360"/>
      <c r="AC71" s="360"/>
      <c r="AD71" s="360"/>
      <c r="AE71" s="360"/>
      <c r="AF71" s="360"/>
      <c r="AG71" s="360"/>
      <c r="AH71" s="360"/>
      <c r="AI71" s="360"/>
      <c r="AJ71" s="360"/>
      <c r="AK71" s="360"/>
      <c r="AL71" s="361"/>
      <c r="AM71" s="448"/>
      <c r="AS71" s="349"/>
    </row>
    <row r="72" spans="1:68" ht="39" customHeight="1">
      <c r="A72" s="359"/>
      <c r="B72" s="885" t="s">
        <v>834</v>
      </c>
      <c r="C72" s="886"/>
      <c r="D72" s="886"/>
      <c r="E72" s="886"/>
      <c r="F72" s="886"/>
      <c r="G72" s="886"/>
      <c r="H72" s="886"/>
      <c r="I72" s="887"/>
      <c r="J72" s="986">
        <f>第三面!F3</f>
        <v>0</v>
      </c>
      <c r="K72" s="987"/>
      <c r="L72" s="987"/>
      <c r="M72" s="987"/>
      <c r="N72" s="987"/>
      <c r="O72" s="987"/>
      <c r="P72" s="987"/>
      <c r="Q72" s="987"/>
      <c r="R72" s="987"/>
      <c r="S72" s="987"/>
      <c r="T72" s="987"/>
      <c r="U72" s="987"/>
      <c r="V72" s="987"/>
      <c r="W72" s="987"/>
      <c r="X72" s="987"/>
      <c r="Y72" s="987"/>
      <c r="Z72" s="987"/>
      <c r="AA72" s="987"/>
      <c r="AB72" s="987"/>
      <c r="AC72" s="987"/>
      <c r="AD72" s="987"/>
      <c r="AE72" s="987"/>
      <c r="AF72" s="987"/>
      <c r="AG72" s="987"/>
      <c r="AH72" s="987"/>
      <c r="AI72" s="987"/>
      <c r="AJ72" s="988"/>
      <c r="AK72" s="360"/>
      <c r="AL72" s="361"/>
      <c r="AM72" s="448" t="str">
        <f>IF(OR(J72="",O72="",U72=""),"未入力（地番まで）","")</f>
        <v>未入力（地番まで）</v>
      </c>
      <c r="AS72" s="349"/>
      <c r="AT72" s="344" t="str">
        <f>IF(OR(J72=""),"未入力があります（都道府県名から地番までご記入ください）。","")</f>
        <v/>
      </c>
    </row>
    <row r="73" spans="1:68" ht="17.45" customHeight="1">
      <c r="A73" s="359"/>
      <c r="B73" s="980" t="s">
        <v>837</v>
      </c>
      <c r="C73" s="905"/>
      <c r="D73" s="905"/>
      <c r="E73" s="905"/>
      <c r="F73" s="905"/>
      <c r="G73" s="905"/>
      <c r="H73" s="905"/>
      <c r="I73" s="905"/>
      <c r="J73" s="378"/>
      <c r="K73" s="379" t="s">
        <v>838</v>
      </c>
      <c r="L73" s="379"/>
      <c r="M73" s="379"/>
      <c r="N73" s="379"/>
      <c r="O73" s="379"/>
      <c r="P73" s="379"/>
      <c r="Q73" s="357"/>
      <c r="R73" s="357"/>
      <c r="S73" s="355"/>
      <c r="T73" s="379"/>
      <c r="U73" s="379"/>
      <c r="V73" s="379"/>
      <c r="W73" s="379"/>
      <c r="X73" s="379"/>
      <c r="Y73" s="379"/>
      <c r="Z73" s="379"/>
      <c r="AA73" s="379" t="s">
        <v>839</v>
      </c>
      <c r="AB73" s="357"/>
      <c r="AC73" s="357"/>
      <c r="AD73" s="357"/>
      <c r="AE73" s="357"/>
      <c r="AF73" s="357"/>
      <c r="AG73" s="375"/>
      <c r="AH73" s="357"/>
      <c r="AI73" s="357"/>
      <c r="AJ73" s="358"/>
      <c r="AK73" s="360"/>
      <c r="AL73" s="361"/>
      <c r="AM73" s="448" t="str">
        <f>IF(COUNTIF(AN73:AP75,TRUE)&gt;1,"複数選択",IF(COUNTIF(AN73:AP75,TRUE)=0,"未入力",""))</f>
        <v>未入力</v>
      </c>
      <c r="AN73" s="347" t="b">
        <v>0</v>
      </c>
      <c r="AO73" s="347" t="b">
        <v>0</v>
      </c>
      <c r="AS73" s="349">
        <f>COUNTIF(AN73:AO75, TRUE)</f>
        <v>0</v>
      </c>
      <c r="AT73" s="344" t="str">
        <f>IFERROR(IF(AS73&gt;=2,"選択は1つまでです。",IF(COUNTIF(AN73:AO75,TRUE)&gt;1,"複数選択",IF(COUNTIF(AN73:AO75,TRUE)=0,"未入力です。",""))),"")</f>
        <v>未入力です。</v>
      </c>
    </row>
    <row r="74" spans="1:68" ht="17.45" customHeight="1">
      <c r="A74" s="359"/>
      <c r="B74" s="981"/>
      <c r="C74" s="982"/>
      <c r="D74" s="982"/>
      <c r="E74" s="982"/>
      <c r="F74" s="982"/>
      <c r="G74" s="982"/>
      <c r="H74" s="982"/>
      <c r="I74" s="982"/>
      <c r="J74" s="380"/>
      <c r="K74" s="360" t="s">
        <v>840</v>
      </c>
      <c r="L74" s="360"/>
      <c r="M74" s="360"/>
      <c r="N74" s="355"/>
      <c r="O74" s="360"/>
      <c r="P74" s="360"/>
      <c r="Q74" s="360"/>
      <c r="R74" s="360"/>
      <c r="S74" s="360"/>
      <c r="T74" s="360"/>
      <c r="U74" s="360"/>
      <c r="V74" s="360"/>
      <c r="W74" s="360"/>
      <c r="X74" s="360"/>
      <c r="Y74" s="355"/>
      <c r="Z74" s="355"/>
      <c r="AA74" s="381" t="s">
        <v>841</v>
      </c>
      <c r="AB74" s="381"/>
      <c r="AC74" s="381"/>
      <c r="AD74" s="381"/>
      <c r="AE74" s="381"/>
      <c r="AF74" s="381"/>
      <c r="AG74" s="355"/>
      <c r="AH74" s="360"/>
      <c r="AI74" s="360"/>
      <c r="AJ74" s="361"/>
      <c r="AK74" s="360"/>
      <c r="AL74" s="361"/>
      <c r="AM74" s="448"/>
      <c r="AN74" s="347" t="b">
        <v>0</v>
      </c>
      <c r="AO74" s="347" t="b">
        <v>0</v>
      </c>
      <c r="AS74" s="349"/>
    </row>
    <row r="75" spans="1:68" ht="17.45" customHeight="1">
      <c r="A75" s="359"/>
      <c r="B75" s="966"/>
      <c r="C75" s="926"/>
      <c r="D75" s="926"/>
      <c r="E75" s="926"/>
      <c r="F75" s="926"/>
      <c r="G75" s="926"/>
      <c r="H75" s="926"/>
      <c r="I75" s="926"/>
      <c r="J75" s="382"/>
      <c r="K75" s="383" t="s">
        <v>842</v>
      </c>
      <c r="L75" s="383"/>
      <c r="M75" s="383"/>
      <c r="N75" s="383"/>
      <c r="O75" s="383"/>
      <c r="P75" s="383"/>
      <c r="Q75" s="383"/>
      <c r="R75" s="383"/>
      <c r="S75" s="383"/>
      <c r="T75" s="383"/>
      <c r="U75" s="383"/>
      <c r="V75" s="383"/>
      <c r="W75" s="383"/>
      <c r="X75" s="383"/>
      <c r="Y75" s="383"/>
      <c r="Z75" s="383"/>
      <c r="AA75" s="383"/>
      <c r="AB75" s="383"/>
      <c r="AC75" s="383"/>
      <c r="AD75" s="365"/>
      <c r="AE75" s="365"/>
      <c r="AF75" s="365"/>
      <c r="AG75" s="376"/>
      <c r="AH75" s="365"/>
      <c r="AI75" s="365"/>
      <c r="AJ75" s="366"/>
      <c r="AK75" s="360"/>
      <c r="AL75" s="361"/>
      <c r="AM75" s="448"/>
      <c r="AN75" s="347" t="b">
        <v>0</v>
      </c>
      <c r="AS75" s="349"/>
    </row>
    <row r="76" spans="1:68" ht="3.95" customHeight="1">
      <c r="A76" s="359"/>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360"/>
      <c r="AA76" s="360"/>
      <c r="AB76" s="360"/>
      <c r="AC76" s="360"/>
      <c r="AD76" s="360"/>
      <c r="AE76" s="360"/>
      <c r="AF76" s="360"/>
      <c r="AG76" s="360"/>
      <c r="AH76" s="360"/>
      <c r="AI76" s="360"/>
      <c r="AJ76" s="360"/>
      <c r="AK76" s="360"/>
      <c r="AL76" s="361"/>
      <c r="AS76" s="349"/>
    </row>
    <row r="77" spans="1:68" ht="3.95" customHeight="1">
      <c r="A77" s="359"/>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360"/>
      <c r="AA77" s="360"/>
      <c r="AB77" s="360"/>
      <c r="AC77" s="360"/>
      <c r="AD77" s="360"/>
      <c r="AE77" s="360"/>
      <c r="AF77" s="360"/>
      <c r="AG77" s="360"/>
      <c r="AH77" s="360"/>
      <c r="AI77" s="360"/>
      <c r="AJ77" s="360"/>
      <c r="AK77" s="360"/>
      <c r="AL77" s="361"/>
      <c r="AS77" s="349"/>
    </row>
    <row r="78" spans="1:68" ht="17.45" customHeight="1">
      <c r="A78" s="359" t="s">
        <v>843</v>
      </c>
      <c r="B78" s="360"/>
      <c r="C78" s="360"/>
      <c r="D78" s="360"/>
      <c r="E78" s="360"/>
      <c r="F78" s="360"/>
      <c r="G78" s="360"/>
      <c r="H78" s="360"/>
      <c r="I78" s="384"/>
      <c r="J78" s="385"/>
      <c r="K78" s="385" t="s">
        <v>392</v>
      </c>
      <c r="L78" s="385"/>
      <c r="M78" s="385"/>
      <c r="N78" s="385"/>
      <c r="O78" s="385"/>
      <c r="P78" s="385" t="s">
        <v>393</v>
      </c>
      <c r="Q78" s="385"/>
      <c r="R78" s="385"/>
      <c r="S78" s="385"/>
      <c r="T78" s="385"/>
      <c r="U78" s="385" t="s">
        <v>394</v>
      </c>
      <c r="V78" s="385"/>
      <c r="W78" s="385"/>
      <c r="X78" s="385"/>
      <c r="Y78" s="385"/>
      <c r="Z78" s="385" t="s">
        <v>395</v>
      </c>
      <c r="AA78" s="385"/>
      <c r="AB78" s="385"/>
      <c r="AC78" s="385"/>
      <c r="AD78" s="363"/>
      <c r="AE78" s="360"/>
      <c r="AF78" s="360"/>
      <c r="AG78" s="355"/>
      <c r="AH78" s="355"/>
      <c r="AI78" s="355"/>
      <c r="AJ78" s="355"/>
      <c r="AK78" s="355"/>
      <c r="AL78" s="384"/>
      <c r="AM78" s="448" t="str">
        <f>IF(COUNTIF(AN78:AQ78,TRUE)&gt;1,"複数選択",IF(COUNTIF(AN78:AQ78,TRUE)=0,"未入力",""))</f>
        <v>未入力</v>
      </c>
      <c r="AN78" s="347" t="b">
        <v>0</v>
      </c>
      <c r="AO78" s="347" t="b">
        <v>0</v>
      </c>
      <c r="AP78" s="347" t="b">
        <v>0</v>
      </c>
      <c r="AQ78" s="347" t="b">
        <v>0</v>
      </c>
      <c r="AS78" s="349">
        <f>COUNTIF(AN78:AQ78, TRUE)</f>
        <v>0</v>
      </c>
      <c r="AT78" s="344" t="str">
        <f>IF(AS78&gt;=2, "選択は1つまでです。",IF(COUNTIF(AN78:AQ78,TRUE)=0,"未入力です。",""))</f>
        <v>未入力です。</v>
      </c>
    </row>
    <row r="79" spans="1:68" ht="3.95" customHeight="1">
      <c r="A79" s="359"/>
      <c r="B79" s="360"/>
      <c r="C79" s="360"/>
      <c r="D79" s="360"/>
      <c r="E79" s="360"/>
      <c r="F79" s="360"/>
      <c r="G79" s="360"/>
      <c r="H79" s="360"/>
      <c r="I79" s="360"/>
      <c r="J79" s="360"/>
      <c r="K79" s="360"/>
      <c r="L79" s="360"/>
      <c r="M79" s="360"/>
      <c r="N79" s="360"/>
      <c r="O79" s="360"/>
      <c r="P79" s="360"/>
      <c r="Q79" s="360"/>
      <c r="R79" s="360"/>
      <c r="S79" s="360"/>
      <c r="T79" s="360"/>
      <c r="U79" s="360"/>
      <c r="V79" s="360"/>
      <c r="W79" s="360"/>
      <c r="X79" s="360"/>
      <c r="Y79" s="360"/>
      <c r="Z79" s="360"/>
      <c r="AA79" s="360"/>
      <c r="AB79" s="360"/>
      <c r="AC79" s="360"/>
      <c r="AD79" s="360"/>
      <c r="AE79" s="360"/>
      <c r="AF79" s="360"/>
      <c r="AG79" s="360"/>
      <c r="AH79" s="360"/>
      <c r="AI79" s="360"/>
      <c r="AJ79" s="360"/>
      <c r="AK79" s="360"/>
      <c r="AL79" s="361"/>
      <c r="AM79" s="448"/>
      <c r="AS79" s="349"/>
    </row>
    <row r="80" spans="1:68" ht="3.6" customHeight="1">
      <c r="A80" s="359"/>
      <c r="B80" s="360"/>
      <c r="C80" s="360"/>
      <c r="D80" s="360"/>
      <c r="E80" s="360"/>
      <c r="F80" s="360"/>
      <c r="G80" s="360"/>
      <c r="H80" s="360"/>
      <c r="I80" s="360"/>
      <c r="J80" s="360"/>
      <c r="K80" s="360"/>
      <c r="L80" s="360"/>
      <c r="M80" s="360"/>
      <c r="N80" s="360"/>
      <c r="O80" s="360"/>
      <c r="P80" s="360"/>
      <c r="Q80" s="360"/>
      <c r="R80" s="360"/>
      <c r="S80" s="360"/>
      <c r="T80" s="360"/>
      <c r="U80" s="360"/>
      <c r="V80" s="360"/>
      <c r="W80" s="360"/>
      <c r="X80" s="360"/>
      <c r="Y80" s="360"/>
      <c r="Z80" s="360"/>
      <c r="AA80" s="360"/>
      <c r="AB80" s="360"/>
      <c r="AC80" s="360"/>
      <c r="AD80" s="360"/>
      <c r="AE80" s="360"/>
      <c r="AF80" s="360"/>
      <c r="AG80" s="360"/>
      <c r="AH80" s="360"/>
      <c r="AI80" s="360"/>
      <c r="AJ80" s="360"/>
      <c r="AK80" s="360"/>
      <c r="AL80" s="361"/>
      <c r="AM80" s="448"/>
      <c r="AS80" s="349"/>
    </row>
    <row r="81" spans="1:46" ht="23.1" customHeight="1">
      <c r="A81" s="981" t="s">
        <v>844</v>
      </c>
      <c r="B81" s="982"/>
      <c r="C81" s="982"/>
      <c r="D81" s="982"/>
      <c r="E81" s="982"/>
      <c r="F81" s="982"/>
      <c r="G81" s="982"/>
      <c r="H81" s="982"/>
      <c r="I81" s="983"/>
      <c r="J81" s="891"/>
      <c r="K81" s="892"/>
      <c r="L81" s="892"/>
      <c r="M81" s="892"/>
      <c r="N81" s="892"/>
      <c r="O81" s="892"/>
      <c r="P81" s="892"/>
      <c r="Q81" s="892"/>
      <c r="R81" s="984"/>
      <c r="S81" s="360" t="s">
        <v>846</v>
      </c>
      <c r="T81" s="360"/>
      <c r="U81" s="360"/>
      <c r="V81" s="360"/>
      <c r="W81" s="360"/>
      <c r="X81" s="360"/>
      <c r="Y81" s="360"/>
      <c r="Z81" s="360"/>
      <c r="AA81" s="360"/>
      <c r="AB81" s="360"/>
      <c r="AC81" s="360"/>
      <c r="AD81" s="360"/>
      <c r="AE81" s="360"/>
      <c r="AF81" s="360"/>
      <c r="AG81" s="360"/>
      <c r="AH81" s="360"/>
      <c r="AI81" s="360"/>
      <c r="AJ81" s="360"/>
      <c r="AK81" s="360"/>
      <c r="AL81" s="361"/>
      <c r="AM81" s="347" t="str">
        <f>IF(COUNTA(J81)=0,"未入力","")</f>
        <v>未入力</v>
      </c>
      <c r="AS81" s="349"/>
      <c r="AT81" s="344" t="str">
        <f>IF(COUNTA(J81)=0,"未入力です。","")</f>
        <v>未入力です。</v>
      </c>
    </row>
    <row r="82" spans="1:46" ht="5.0999999999999996" customHeight="1">
      <c r="A82" s="359"/>
      <c r="B82" s="360"/>
      <c r="C82" s="360"/>
      <c r="D82" s="360"/>
      <c r="E82" s="360"/>
      <c r="F82" s="360"/>
      <c r="G82" s="360"/>
      <c r="H82" s="360"/>
      <c r="I82" s="360"/>
      <c r="J82" s="360"/>
      <c r="K82" s="360"/>
      <c r="L82" s="360"/>
      <c r="M82" s="360"/>
      <c r="N82" s="360"/>
      <c r="O82" s="360"/>
      <c r="P82" s="360"/>
      <c r="Q82" s="360"/>
      <c r="R82" s="360"/>
      <c r="S82" s="360"/>
      <c r="T82" s="360"/>
      <c r="U82" s="360"/>
      <c r="V82" s="360"/>
      <c r="W82" s="360"/>
      <c r="X82" s="360"/>
      <c r="Y82" s="360"/>
      <c r="Z82" s="360"/>
      <c r="AA82" s="360"/>
      <c r="AB82" s="360"/>
      <c r="AC82" s="360"/>
      <c r="AD82" s="360"/>
      <c r="AE82" s="360"/>
      <c r="AF82" s="360"/>
      <c r="AG82" s="360"/>
      <c r="AH82" s="360"/>
      <c r="AI82" s="360"/>
      <c r="AJ82" s="360"/>
      <c r="AK82" s="360"/>
      <c r="AL82" s="361"/>
      <c r="AM82" s="448"/>
      <c r="AS82" s="349"/>
    </row>
    <row r="83" spans="1:46" ht="18" customHeight="1">
      <c r="A83" s="981" t="s">
        <v>847</v>
      </c>
      <c r="B83" s="982"/>
      <c r="C83" s="982"/>
      <c r="D83" s="982"/>
      <c r="E83" s="982"/>
      <c r="F83" s="982"/>
      <c r="G83" s="982"/>
      <c r="H83" s="982"/>
      <c r="I83" s="982"/>
      <c r="J83" s="982"/>
      <c r="K83" s="982"/>
      <c r="L83" s="360"/>
      <c r="M83" s="360"/>
      <c r="N83" s="360"/>
      <c r="O83" s="360"/>
      <c r="P83" s="360"/>
      <c r="Q83" s="360"/>
      <c r="R83" s="360"/>
      <c r="S83" s="360"/>
      <c r="T83" s="360"/>
      <c r="U83" s="360"/>
      <c r="V83" s="360"/>
      <c r="W83" s="360"/>
      <c r="X83" s="360"/>
      <c r="Y83" s="360"/>
      <c r="Z83" s="360"/>
      <c r="AA83" s="360"/>
      <c r="AB83" s="360"/>
      <c r="AC83" s="360"/>
      <c r="AD83" s="360"/>
      <c r="AE83" s="360"/>
      <c r="AF83" s="360"/>
      <c r="AG83" s="360"/>
      <c r="AH83" s="360"/>
      <c r="AI83" s="360"/>
      <c r="AJ83" s="360"/>
      <c r="AK83" s="360"/>
      <c r="AL83" s="361"/>
      <c r="AM83" s="448"/>
      <c r="AS83" s="349"/>
    </row>
    <row r="84" spans="1:46" ht="23.1" customHeight="1">
      <c r="A84" s="359"/>
      <c r="B84" s="910" t="s">
        <v>848</v>
      </c>
      <c r="C84" s="911"/>
      <c r="D84" s="911"/>
      <c r="E84" s="911"/>
      <c r="F84" s="911"/>
      <c r="G84" s="911"/>
      <c r="H84" s="911"/>
      <c r="I84" s="911"/>
      <c r="J84" s="985"/>
      <c r="K84" s="973"/>
      <c r="L84" s="973"/>
      <c r="M84" s="973"/>
      <c r="N84" s="973"/>
      <c r="O84" s="973"/>
      <c r="P84" s="973"/>
      <c r="Q84" s="973"/>
      <c r="R84" s="974"/>
      <c r="S84" s="972"/>
      <c r="T84" s="973"/>
      <c r="U84" s="973"/>
      <c r="V84" s="973"/>
      <c r="W84" s="973"/>
      <c r="X84" s="973"/>
      <c r="Y84" s="973"/>
      <c r="Z84" s="973"/>
      <c r="AA84" s="974"/>
      <c r="AB84" s="972"/>
      <c r="AC84" s="973"/>
      <c r="AD84" s="973"/>
      <c r="AE84" s="973"/>
      <c r="AF84" s="973"/>
      <c r="AG84" s="973"/>
      <c r="AH84" s="973"/>
      <c r="AI84" s="973"/>
      <c r="AJ84" s="975"/>
      <c r="AK84" s="386"/>
      <c r="AL84" s="387"/>
      <c r="AM84" s="448" t="str">
        <f>IF(COUNTA(J84,S84,AB84)=0,"未入力","")</f>
        <v>未入力</v>
      </c>
      <c r="AN84" s="347" t="str">
        <f>IF(T84&lt;&gt;"","1"&amp;TEXT(T84,"00"),
IF(T85&lt;&gt;"","2"&amp;TEXT(T85,"00"),
IF(T86&lt;&gt;"","3"&amp;TEXT(T86,"00"),"")))</f>
        <v/>
      </c>
      <c r="AS84" s="349"/>
      <c r="AT84" s="344" t="str">
        <f>IF(COUNTA(J84,S84,AB84)=0,"未入力です。","")</f>
        <v>未入力です。</v>
      </c>
    </row>
    <row r="85" spans="1:46" ht="39" customHeight="1">
      <c r="A85" s="359"/>
      <c r="B85" s="885" t="s">
        <v>849</v>
      </c>
      <c r="C85" s="886"/>
      <c r="D85" s="886"/>
      <c r="E85" s="886"/>
      <c r="F85" s="886"/>
      <c r="G85" s="886"/>
      <c r="H85" s="886"/>
      <c r="I85" s="886"/>
      <c r="J85" s="976"/>
      <c r="K85" s="968"/>
      <c r="L85" s="968"/>
      <c r="M85" s="968"/>
      <c r="N85" s="968"/>
      <c r="O85" s="968"/>
      <c r="P85" s="968"/>
      <c r="Q85" s="968"/>
      <c r="R85" s="969"/>
      <c r="S85" s="970"/>
      <c r="T85" s="968"/>
      <c r="U85" s="968"/>
      <c r="V85" s="968"/>
      <c r="W85" s="968"/>
      <c r="X85" s="968"/>
      <c r="Y85" s="968"/>
      <c r="Z85" s="968"/>
      <c r="AA85" s="969"/>
      <c r="AB85" s="970"/>
      <c r="AC85" s="968"/>
      <c r="AD85" s="968"/>
      <c r="AE85" s="968"/>
      <c r="AF85" s="968"/>
      <c r="AG85" s="968"/>
      <c r="AH85" s="968"/>
      <c r="AI85" s="968"/>
      <c r="AJ85" s="971"/>
      <c r="AK85" s="386"/>
      <c r="AL85" s="387"/>
      <c r="AM85" s="448"/>
      <c r="AN85" s="347" t="str">
        <f>IFERROR(IF(AND($J$84&lt;&gt;"",J85=""),"未入力があります（1列目）。",IF(AND($J$84="",J85&lt;&gt;""),"棟番号を入力してください（1列目）。","")),"")</f>
        <v/>
      </c>
      <c r="AO85" s="347" t="str">
        <f>IFERROR(IF(AND($S$84&lt;&gt;"",S85=""),"未入力があります（2列目）。",IF(AND($S$84="",S85&lt;&gt;""),"棟番号を入力してください（2列目）。","")),"")</f>
        <v/>
      </c>
      <c r="AP85" s="347" t="str">
        <f>IFERROR(IF(AND($AB$84&lt;&gt;"",AB85=""),"未入力があります（3列目）。",IF(AND($AB$84="",AB85&lt;&gt;""),"棟番号を入力してください（3列目）。","")),"")</f>
        <v/>
      </c>
      <c r="AS85" s="349"/>
      <c r="AT85" s="344" t="str">
        <f>IF(OR(AND(J$84&lt;&gt;"",COUNTA(J85)=0),
AND(S$84&lt;&gt;"",COUNTA(S85)=0),
AND(AB$84&lt;&gt;"",COUNTA(AB85)=0)),"未入力があります。",
IF(OR(AND(J$84="",COUNTA(J85)=1),AND(S$84="",COUNTA(S85)=1),
AND(AB$84="",COUNTA(AB85)=1)),"棟番号を入力してください。","")
)</f>
        <v/>
      </c>
    </row>
    <row r="86" spans="1:46" ht="23.1" customHeight="1">
      <c r="A86" s="359"/>
      <c r="B86" s="889" t="s">
        <v>850</v>
      </c>
      <c r="C86" s="905"/>
      <c r="D86" s="905"/>
      <c r="E86" s="905"/>
      <c r="F86" s="905"/>
      <c r="G86" s="905"/>
      <c r="H86" s="905"/>
      <c r="I86" s="925"/>
      <c r="J86" s="968"/>
      <c r="K86" s="968"/>
      <c r="L86" s="968"/>
      <c r="M86" s="968"/>
      <c r="N86" s="968"/>
      <c r="O86" s="968"/>
      <c r="P86" s="968"/>
      <c r="Q86" s="968"/>
      <c r="R86" s="969"/>
      <c r="S86" s="970"/>
      <c r="T86" s="968"/>
      <c r="U86" s="968"/>
      <c r="V86" s="968"/>
      <c r="W86" s="968"/>
      <c r="X86" s="968"/>
      <c r="Y86" s="968"/>
      <c r="Z86" s="968"/>
      <c r="AA86" s="969"/>
      <c r="AB86" s="970"/>
      <c r="AC86" s="968"/>
      <c r="AD86" s="968"/>
      <c r="AE86" s="968"/>
      <c r="AF86" s="968"/>
      <c r="AG86" s="968"/>
      <c r="AH86" s="968"/>
      <c r="AI86" s="968"/>
      <c r="AJ86" s="971"/>
      <c r="AK86" s="386"/>
      <c r="AL86" s="387"/>
      <c r="AM86" s="448"/>
      <c r="AS86" s="349"/>
      <c r="AT86" s="344" t="str">
        <f>IF(OR(AND(J$84&lt;&gt;"",COUNTA(J86)=0),
AND(S$84&lt;&gt;"",COUNTA(S86)=0),
AND(AB$84&lt;&gt;"",COUNTA(AB86)=0)),"未入力があります。",
IF(OR(AND(J$84="",COUNTA(J86)=1),AND(S$84="",COUNTA(S86)=1),
AND(AB$84="",COUNTA(AB86)=1)),"棟番号を入力してください。","")
)</f>
        <v/>
      </c>
    </row>
    <row r="87" spans="1:46" ht="17.100000000000001" customHeight="1">
      <c r="A87" s="359"/>
      <c r="B87" s="966"/>
      <c r="C87" s="926"/>
      <c r="D87" s="926"/>
      <c r="E87" s="926"/>
      <c r="F87" s="926"/>
      <c r="G87" s="926"/>
      <c r="H87" s="926"/>
      <c r="I87" s="967"/>
      <c r="J87" s="417"/>
      <c r="K87" s="977" t="s">
        <v>3088</v>
      </c>
      <c r="L87" s="977"/>
      <c r="M87" s="977"/>
      <c r="N87" s="977"/>
      <c r="O87" s="977"/>
      <c r="P87" s="977"/>
      <c r="Q87" s="977"/>
      <c r="R87" s="978"/>
      <c r="S87" s="417"/>
      <c r="T87" s="977" t="s">
        <v>3088</v>
      </c>
      <c r="U87" s="977"/>
      <c r="V87" s="977"/>
      <c r="W87" s="977"/>
      <c r="X87" s="977"/>
      <c r="Y87" s="977"/>
      <c r="Z87" s="977"/>
      <c r="AA87" s="978"/>
      <c r="AB87" s="417"/>
      <c r="AC87" s="977" t="s">
        <v>3088</v>
      </c>
      <c r="AD87" s="977"/>
      <c r="AE87" s="977"/>
      <c r="AF87" s="977"/>
      <c r="AG87" s="977"/>
      <c r="AH87" s="977"/>
      <c r="AI87" s="977"/>
      <c r="AJ87" s="979"/>
      <c r="AK87" s="388"/>
      <c r="AL87" s="387"/>
      <c r="AM87" s="448"/>
      <c r="AN87" s="347" t="b">
        <v>0</v>
      </c>
      <c r="AO87" s="347" t="b">
        <v>0</v>
      </c>
      <c r="AP87" s="347" t="b">
        <v>0</v>
      </c>
      <c r="AS87" s="349"/>
    </row>
    <row r="88" spans="1:46" ht="20.100000000000001" customHeight="1">
      <c r="A88" s="359"/>
      <c r="B88" s="955" t="s">
        <v>852</v>
      </c>
      <c r="C88" s="920"/>
      <c r="D88" s="920"/>
      <c r="E88" s="920"/>
      <c r="F88" s="920"/>
      <c r="G88" s="920"/>
      <c r="H88" s="920"/>
      <c r="I88" s="920"/>
      <c r="J88" s="956"/>
      <c r="K88" s="957"/>
      <c r="L88" s="957"/>
      <c r="M88" s="957"/>
      <c r="N88" s="957"/>
      <c r="O88" s="957"/>
      <c r="P88" s="957"/>
      <c r="Q88" s="957"/>
      <c r="R88" s="958"/>
      <c r="S88" s="962"/>
      <c r="T88" s="957"/>
      <c r="U88" s="957"/>
      <c r="V88" s="957"/>
      <c r="W88" s="957"/>
      <c r="X88" s="957"/>
      <c r="Y88" s="957"/>
      <c r="Z88" s="957"/>
      <c r="AA88" s="958"/>
      <c r="AB88" s="962"/>
      <c r="AC88" s="957"/>
      <c r="AD88" s="957"/>
      <c r="AE88" s="957"/>
      <c r="AF88" s="957"/>
      <c r="AG88" s="957"/>
      <c r="AH88" s="957"/>
      <c r="AI88" s="957"/>
      <c r="AJ88" s="964"/>
      <c r="AK88" s="381"/>
      <c r="AL88" s="389"/>
      <c r="AM88" s="448"/>
      <c r="AS88" s="349"/>
      <c r="AT88" s="344" t="str">
        <f>IF(OR(AND(J$84&lt;&gt;"",COUNTA(J88)=0),
AND(S$84&lt;&gt;"",COUNTA(S88)=0),
AND(AB$84&lt;&gt;"",COUNTA(AB88)=0)),"未入力があります。",
IF(OR(AND(J$84="",COUNTA(J88)=1),AND(S$84="",COUNTA(S88)=1),
AND(AB$84="",COUNTA(AB88)=1)),"棟番号を入力してください。","")
)</f>
        <v/>
      </c>
    </row>
    <row r="89" spans="1:46" ht="15.95" customHeight="1">
      <c r="A89" s="359"/>
      <c r="B89" s="940"/>
      <c r="C89" s="941"/>
      <c r="D89" s="941"/>
      <c r="E89" s="941"/>
      <c r="F89" s="941"/>
      <c r="G89" s="941"/>
      <c r="H89" s="941"/>
      <c r="I89" s="941"/>
      <c r="J89" s="959"/>
      <c r="K89" s="960"/>
      <c r="L89" s="960"/>
      <c r="M89" s="960"/>
      <c r="N89" s="960"/>
      <c r="O89" s="960"/>
      <c r="P89" s="960"/>
      <c r="Q89" s="960"/>
      <c r="R89" s="961"/>
      <c r="S89" s="963"/>
      <c r="T89" s="960"/>
      <c r="U89" s="960"/>
      <c r="V89" s="960"/>
      <c r="W89" s="960"/>
      <c r="X89" s="960"/>
      <c r="Y89" s="960"/>
      <c r="Z89" s="960"/>
      <c r="AA89" s="961"/>
      <c r="AB89" s="963"/>
      <c r="AC89" s="960"/>
      <c r="AD89" s="960"/>
      <c r="AE89" s="960"/>
      <c r="AF89" s="960"/>
      <c r="AG89" s="960"/>
      <c r="AH89" s="960"/>
      <c r="AI89" s="960"/>
      <c r="AJ89" s="965"/>
      <c r="AK89" s="390"/>
      <c r="AL89" s="391"/>
      <c r="AM89" s="448"/>
      <c r="AS89" s="349"/>
    </row>
    <row r="90" spans="1:46" ht="23.1" customHeight="1">
      <c r="A90" s="359"/>
      <c r="B90" s="896" t="s">
        <v>854</v>
      </c>
      <c r="C90" s="897"/>
      <c r="D90" s="897"/>
      <c r="E90" s="897"/>
      <c r="F90" s="897"/>
      <c r="G90" s="897"/>
      <c r="H90" s="897"/>
      <c r="I90" s="897"/>
      <c r="J90" s="372"/>
      <c r="K90" s="900"/>
      <c r="L90" s="900"/>
      <c r="M90" s="900"/>
      <c r="N90" s="900"/>
      <c r="O90" s="900"/>
      <c r="P90" s="901" t="s">
        <v>855</v>
      </c>
      <c r="Q90" s="901"/>
      <c r="R90" s="392"/>
      <c r="S90" s="393"/>
      <c r="T90" s="900"/>
      <c r="U90" s="900"/>
      <c r="V90" s="900"/>
      <c r="W90" s="900"/>
      <c r="X90" s="900"/>
      <c r="Y90" s="901" t="s">
        <v>855</v>
      </c>
      <c r="Z90" s="901"/>
      <c r="AA90" s="392"/>
      <c r="AB90" s="393"/>
      <c r="AC90" s="900"/>
      <c r="AD90" s="900"/>
      <c r="AE90" s="900"/>
      <c r="AF90" s="900"/>
      <c r="AG90" s="900"/>
      <c r="AH90" s="901" t="s">
        <v>855</v>
      </c>
      <c r="AI90" s="901"/>
      <c r="AJ90" s="363"/>
      <c r="AK90" s="360"/>
      <c r="AL90" s="361"/>
      <c r="AM90" s="448" t="str">
        <f>IF(COUNTA(K90,T90,AC90)=0,"未入力","")</f>
        <v>未入力</v>
      </c>
      <c r="AN90" s="448"/>
      <c r="AS90" s="349"/>
      <c r="AT90" s="344" t="str">
        <f>IF(OR(AND(J$84&lt;&gt;"",COUNTA(K90)=0),
AND(S$84&lt;&gt;"",COUNTA(T90)=0),
AND(AB$84&lt;&gt;"",COUNTA(AC90)=0)),"未入力があります。",
IF(OR(AND(J$84="",COUNTA(K90)=1),AND(S$84="",COUNTA(T90)=1),
AND(AB$84="",COUNTA(AC90)=1)),"棟番号を入力してください。","")
)</f>
        <v/>
      </c>
    </row>
    <row r="91" spans="1:46" ht="12" customHeight="1">
      <c r="A91" s="359"/>
      <c r="B91" s="889" t="s">
        <v>856</v>
      </c>
      <c r="C91" s="890"/>
      <c r="D91" s="890"/>
      <c r="E91" s="890"/>
      <c r="F91" s="890"/>
      <c r="G91" s="890"/>
      <c r="H91" s="890"/>
      <c r="I91" s="890"/>
      <c r="J91" s="374"/>
      <c r="K91" s="357"/>
      <c r="L91" s="357"/>
      <c r="M91" s="357"/>
      <c r="N91" s="357"/>
      <c r="O91" s="357"/>
      <c r="P91" s="357"/>
      <c r="Q91" s="357"/>
      <c r="R91" s="394"/>
      <c r="S91" s="395"/>
      <c r="T91" s="949"/>
      <c r="U91" s="950"/>
      <c r="V91" s="950"/>
      <c r="W91" s="950"/>
      <c r="X91" s="950"/>
      <c r="Y91" s="357"/>
      <c r="Z91" s="357"/>
      <c r="AA91" s="394"/>
      <c r="AB91" s="395"/>
      <c r="AC91" s="357"/>
      <c r="AD91" s="357"/>
      <c r="AE91" s="357"/>
      <c r="AF91" s="357"/>
      <c r="AG91" s="357"/>
      <c r="AH91" s="357"/>
      <c r="AI91" s="357"/>
      <c r="AJ91" s="358"/>
      <c r="AK91" s="360"/>
      <c r="AL91" s="361"/>
      <c r="AM91" s="448"/>
      <c r="AS91" s="349">
        <f>COUNTIF(AN91:AN97, TRUE)</f>
        <v>0</v>
      </c>
    </row>
    <row r="92" spans="1:46" ht="18.95" customHeight="1">
      <c r="A92" s="359"/>
      <c r="B92" s="927"/>
      <c r="C92" s="928"/>
      <c r="D92" s="928"/>
      <c r="E92" s="928"/>
      <c r="F92" s="928"/>
      <c r="G92" s="928"/>
      <c r="H92" s="928"/>
      <c r="I92" s="928"/>
      <c r="J92" s="364"/>
      <c r="K92" s="894"/>
      <c r="L92" s="894"/>
      <c r="M92" s="894"/>
      <c r="N92" s="894"/>
      <c r="O92" s="894"/>
      <c r="P92" s="895" t="s">
        <v>92</v>
      </c>
      <c r="Q92" s="895"/>
      <c r="R92" s="396"/>
      <c r="S92" s="397"/>
      <c r="T92" s="951"/>
      <c r="U92" s="951"/>
      <c r="V92" s="951"/>
      <c r="W92" s="951"/>
      <c r="X92" s="951"/>
      <c r="Y92" s="895" t="s">
        <v>699</v>
      </c>
      <c r="Z92" s="895"/>
      <c r="AA92" s="396"/>
      <c r="AB92" s="397"/>
      <c r="AC92" s="894"/>
      <c r="AD92" s="894"/>
      <c r="AE92" s="894"/>
      <c r="AF92" s="894"/>
      <c r="AG92" s="894"/>
      <c r="AH92" s="895" t="s">
        <v>699</v>
      </c>
      <c r="AI92" s="895"/>
      <c r="AJ92" s="366"/>
      <c r="AK92" s="360"/>
      <c r="AL92" s="361"/>
      <c r="AM92" s="450"/>
      <c r="AS92" s="349">
        <f>COUNTIF(AO91:AO97, TRUE)</f>
        <v>0</v>
      </c>
      <c r="AT92" s="344"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359"/>
      <c r="B93" s="398"/>
      <c r="C93" s="398"/>
      <c r="D93" s="398"/>
      <c r="E93" s="398"/>
      <c r="F93" s="398"/>
      <c r="G93" s="398"/>
      <c r="H93" s="398"/>
      <c r="I93" s="399"/>
      <c r="J93" s="359"/>
      <c r="K93" s="400"/>
      <c r="L93" s="400"/>
      <c r="M93" s="400"/>
      <c r="N93" s="400"/>
      <c r="O93" s="367"/>
      <c r="P93" s="367"/>
      <c r="Q93" s="360"/>
      <c r="R93" s="401"/>
      <c r="S93" s="402"/>
      <c r="T93" s="400"/>
      <c r="U93" s="400"/>
      <c r="V93" s="400"/>
      <c r="W93" s="400"/>
      <c r="X93" s="367"/>
      <c r="Y93" s="367"/>
      <c r="Z93" s="360"/>
      <c r="AA93" s="401"/>
      <c r="AB93" s="402"/>
      <c r="AC93" s="400"/>
      <c r="AD93" s="400"/>
      <c r="AE93" s="400"/>
      <c r="AF93" s="400"/>
      <c r="AG93" s="367"/>
      <c r="AH93" s="367"/>
      <c r="AI93" s="360"/>
      <c r="AJ93" s="361"/>
      <c r="AK93" s="360"/>
      <c r="AL93" s="361"/>
      <c r="AM93" s="346"/>
      <c r="AN93" s="347" t="b">
        <v>0</v>
      </c>
      <c r="AO93" s="347" t="b">
        <v>0</v>
      </c>
      <c r="AP93" s="347" t="b">
        <v>0</v>
      </c>
      <c r="AS93" s="349">
        <f>COUNTIF(AP91:AP97, TRUE)</f>
        <v>0</v>
      </c>
      <c r="AT93" s="344" t="str">
        <f>IF(OR(AND(J$84&lt;&gt;"",COUNTA(K93)=0),
AND(S$84&lt;&gt;"",COUNTA(T93)=0),
AND(AB$84&lt;&gt;"",COUNTA(AC93)=0)),"未入力があります。",
IF(OR(AND(J$84="",COUNTA(K93)=1),AND(S$84="",COUNTA(T93)=1),
AND(AB$84="",COUNTA(AC93)=1)),"棟番号を入力してください。","")
)</f>
        <v/>
      </c>
    </row>
    <row r="94" spans="1:46" ht="23.1" customHeight="1">
      <c r="A94" s="359"/>
      <c r="B94" s="889" t="s">
        <v>857</v>
      </c>
      <c r="C94" s="890"/>
      <c r="D94" s="890"/>
      <c r="E94" s="890"/>
      <c r="F94" s="890"/>
      <c r="G94" s="890"/>
      <c r="H94" s="890"/>
      <c r="I94" s="918"/>
      <c r="J94" s="403" t="s">
        <v>858</v>
      </c>
      <c r="K94" s="942" t="s">
        <v>859</v>
      </c>
      <c r="L94" s="943"/>
      <c r="M94" s="944"/>
      <c r="N94" s="945"/>
      <c r="O94" s="945"/>
      <c r="P94" s="945"/>
      <c r="Q94" s="945"/>
      <c r="R94" s="946"/>
      <c r="S94" s="358" t="s">
        <v>861</v>
      </c>
      <c r="T94" s="942" t="s">
        <v>859</v>
      </c>
      <c r="U94" s="943"/>
      <c r="V94" s="944"/>
      <c r="W94" s="947"/>
      <c r="X94" s="945"/>
      <c r="Y94" s="945"/>
      <c r="Z94" s="945"/>
      <c r="AA94" s="946"/>
      <c r="AB94" s="358" t="s">
        <v>861</v>
      </c>
      <c r="AC94" s="942" t="s">
        <v>859</v>
      </c>
      <c r="AD94" s="943"/>
      <c r="AE94" s="944"/>
      <c r="AF94" s="947"/>
      <c r="AG94" s="945"/>
      <c r="AH94" s="945"/>
      <c r="AI94" s="945"/>
      <c r="AJ94" s="948"/>
      <c r="AK94" s="360"/>
      <c r="AL94" s="361"/>
      <c r="AM94" s="346" t="str">
        <f>AT94&amp;AT95&amp;AT96&amp;AT97&amp;AT98&amp;AT99</f>
        <v/>
      </c>
      <c r="AS94" s="349"/>
      <c r="AT94" s="344" t="str">
        <f>IF(OR(AND(N94="",COUNTA(N95)=1),
AND(W94="",COUNTA(W95)=1),
AND(AF94="",COUNTA(AF95)=1)),"未入力です。",
IF(OR(AND(J$84="",COUNTA(N94)=1),AND(S$84="",COUNTA(W94)=1),
AND(AB$84="",COUNTA(AF94)=1)),"棟番号を入力してください。",""))</f>
        <v/>
      </c>
    </row>
    <row r="95" spans="1:46" ht="23.1" customHeight="1">
      <c r="A95" s="359"/>
      <c r="B95" s="952"/>
      <c r="C95" s="953"/>
      <c r="D95" s="953"/>
      <c r="E95" s="953"/>
      <c r="F95" s="953"/>
      <c r="G95" s="953"/>
      <c r="H95" s="953"/>
      <c r="I95" s="954"/>
      <c r="J95" s="404"/>
      <c r="K95" s="942" t="s">
        <v>198</v>
      </c>
      <c r="L95" s="943"/>
      <c r="M95" s="944"/>
      <c r="N95" s="934"/>
      <c r="O95" s="934"/>
      <c r="P95" s="934"/>
      <c r="Q95" s="934"/>
      <c r="R95" s="392" t="s">
        <v>862</v>
      </c>
      <c r="S95" s="366"/>
      <c r="T95" s="942" t="s">
        <v>198</v>
      </c>
      <c r="U95" s="943"/>
      <c r="V95" s="943"/>
      <c r="W95" s="891"/>
      <c r="X95" s="892"/>
      <c r="Y95" s="892"/>
      <c r="Z95" s="892"/>
      <c r="AA95" s="392" t="s">
        <v>862</v>
      </c>
      <c r="AB95" s="366"/>
      <c r="AC95" s="942" t="s">
        <v>198</v>
      </c>
      <c r="AD95" s="943"/>
      <c r="AE95" s="943"/>
      <c r="AF95" s="891"/>
      <c r="AG95" s="892"/>
      <c r="AH95" s="892"/>
      <c r="AI95" s="892"/>
      <c r="AJ95" s="363" t="s">
        <v>862</v>
      </c>
      <c r="AK95" s="360"/>
      <c r="AL95" s="361"/>
      <c r="AM95" s="346"/>
      <c r="AS95" s="349"/>
      <c r="AT95" s="344"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359"/>
      <c r="B96" s="952"/>
      <c r="C96" s="953"/>
      <c r="D96" s="953"/>
      <c r="E96" s="953"/>
      <c r="F96" s="953"/>
      <c r="G96" s="953"/>
      <c r="H96" s="953"/>
      <c r="I96" s="954"/>
      <c r="J96" s="403" t="s">
        <v>863</v>
      </c>
      <c r="K96" s="942" t="s">
        <v>859</v>
      </c>
      <c r="L96" s="943"/>
      <c r="M96" s="944"/>
      <c r="N96" s="945"/>
      <c r="O96" s="945"/>
      <c r="P96" s="945"/>
      <c r="Q96" s="945"/>
      <c r="R96" s="946"/>
      <c r="S96" s="358" t="s">
        <v>863</v>
      </c>
      <c r="T96" s="942" t="s">
        <v>859</v>
      </c>
      <c r="U96" s="943"/>
      <c r="V96" s="944"/>
      <c r="W96" s="947"/>
      <c r="X96" s="945"/>
      <c r="Y96" s="945"/>
      <c r="Z96" s="945"/>
      <c r="AA96" s="946"/>
      <c r="AB96" s="358" t="s">
        <v>863</v>
      </c>
      <c r="AC96" s="942" t="s">
        <v>859</v>
      </c>
      <c r="AD96" s="943"/>
      <c r="AE96" s="944"/>
      <c r="AF96" s="947"/>
      <c r="AG96" s="945"/>
      <c r="AH96" s="945"/>
      <c r="AI96" s="945"/>
      <c r="AJ96" s="948"/>
      <c r="AK96" s="360"/>
      <c r="AL96" s="361"/>
      <c r="AM96" s="346"/>
      <c r="AS96" s="349"/>
      <c r="AT96" s="344" t="str">
        <f>IF(OR(AND(N96="",COUNTA(N97)=1),
AND(W96="",COUNTA(W97)=1),
AND(AF96="",COUNTA(AF97)=1)),"未入力です。",
IF(OR(AND(J$84="",COUNTA(N96)=1),AND(S$84="",COUNTA(W96)=1),
AND(AB$84="",COUNTA(AF96)=1)),"棟番号を入力してください。",""))</f>
        <v/>
      </c>
    </row>
    <row r="97" spans="1:46" ht="23.1" customHeight="1">
      <c r="A97" s="359"/>
      <c r="B97" s="952"/>
      <c r="C97" s="953"/>
      <c r="D97" s="953"/>
      <c r="E97" s="953"/>
      <c r="F97" s="953"/>
      <c r="G97" s="953"/>
      <c r="H97" s="953"/>
      <c r="I97" s="954"/>
      <c r="J97" s="404"/>
      <c r="K97" s="942" t="s">
        <v>198</v>
      </c>
      <c r="L97" s="943"/>
      <c r="M97" s="944"/>
      <c r="N97" s="934"/>
      <c r="O97" s="934"/>
      <c r="P97" s="934"/>
      <c r="Q97" s="934"/>
      <c r="R97" s="392" t="s">
        <v>862</v>
      </c>
      <c r="S97" s="366"/>
      <c r="T97" s="942" t="s">
        <v>198</v>
      </c>
      <c r="U97" s="943"/>
      <c r="V97" s="943"/>
      <c r="W97" s="891"/>
      <c r="X97" s="892"/>
      <c r="Y97" s="892"/>
      <c r="Z97" s="892"/>
      <c r="AA97" s="392" t="s">
        <v>862</v>
      </c>
      <c r="AB97" s="366"/>
      <c r="AC97" s="942" t="s">
        <v>198</v>
      </c>
      <c r="AD97" s="943"/>
      <c r="AE97" s="943"/>
      <c r="AF97" s="891"/>
      <c r="AG97" s="892"/>
      <c r="AH97" s="892"/>
      <c r="AI97" s="892"/>
      <c r="AJ97" s="363" t="s">
        <v>862</v>
      </c>
      <c r="AK97" s="360"/>
      <c r="AL97" s="361"/>
      <c r="AM97" s="346"/>
      <c r="AS97" s="349"/>
      <c r="AT97" s="344"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359"/>
      <c r="B98" s="952"/>
      <c r="C98" s="953"/>
      <c r="D98" s="953"/>
      <c r="E98" s="953"/>
      <c r="F98" s="953"/>
      <c r="G98" s="953"/>
      <c r="H98" s="953"/>
      <c r="I98" s="954"/>
      <c r="J98" s="374" t="s">
        <v>864</v>
      </c>
      <c r="K98" s="942" t="s">
        <v>859</v>
      </c>
      <c r="L98" s="943"/>
      <c r="M98" s="944"/>
      <c r="N98" s="945"/>
      <c r="O98" s="945"/>
      <c r="P98" s="945"/>
      <c r="Q98" s="945"/>
      <c r="R98" s="946"/>
      <c r="S98" s="357" t="s">
        <v>864</v>
      </c>
      <c r="T98" s="942" t="s">
        <v>859</v>
      </c>
      <c r="U98" s="943"/>
      <c r="V98" s="944"/>
      <c r="W98" s="947"/>
      <c r="X98" s="945"/>
      <c r="Y98" s="945"/>
      <c r="Z98" s="945"/>
      <c r="AA98" s="946"/>
      <c r="AB98" s="357" t="s">
        <v>864</v>
      </c>
      <c r="AC98" s="942" t="s">
        <v>859</v>
      </c>
      <c r="AD98" s="943"/>
      <c r="AE98" s="944"/>
      <c r="AF98" s="947"/>
      <c r="AG98" s="945"/>
      <c r="AH98" s="945"/>
      <c r="AI98" s="945"/>
      <c r="AJ98" s="948"/>
      <c r="AK98" s="360"/>
      <c r="AL98" s="361"/>
      <c r="AM98" s="346"/>
      <c r="AS98" s="349"/>
      <c r="AT98" s="344" t="str">
        <f>IF(OR(AND(N98="",COUNTA(N99)=1),
AND(W98="",COUNTA(W99)=1),
AND(AF98="",COUNTA(AF99)=1)),"未入力です。",
IF(OR(AND(J$84="",COUNTA(N98)=1),AND(S$84="",COUNTA(W98)=1),
AND(AB$84="",COUNTA(AF98)=1)),"棟番号を入力してください。",""))</f>
        <v/>
      </c>
    </row>
    <row r="99" spans="1:46" ht="23.1" customHeight="1">
      <c r="A99" s="359"/>
      <c r="B99" s="927"/>
      <c r="C99" s="928"/>
      <c r="D99" s="928"/>
      <c r="E99" s="928"/>
      <c r="F99" s="928"/>
      <c r="G99" s="928"/>
      <c r="H99" s="928"/>
      <c r="I99" s="929"/>
      <c r="J99" s="364"/>
      <c r="K99" s="942" t="s">
        <v>198</v>
      </c>
      <c r="L99" s="943"/>
      <c r="M99" s="944"/>
      <c r="N99" s="892"/>
      <c r="O99" s="892"/>
      <c r="P99" s="892"/>
      <c r="Q99" s="892"/>
      <c r="R99" s="392" t="s">
        <v>862</v>
      </c>
      <c r="S99" s="365"/>
      <c r="T99" s="942" t="s">
        <v>198</v>
      </c>
      <c r="U99" s="943"/>
      <c r="V99" s="943"/>
      <c r="W99" s="891"/>
      <c r="X99" s="892"/>
      <c r="Y99" s="892"/>
      <c r="Z99" s="892"/>
      <c r="AA99" s="392" t="s">
        <v>862</v>
      </c>
      <c r="AB99" s="365"/>
      <c r="AC99" s="942" t="s">
        <v>198</v>
      </c>
      <c r="AD99" s="943"/>
      <c r="AE99" s="943"/>
      <c r="AF99" s="891"/>
      <c r="AG99" s="892"/>
      <c r="AH99" s="892"/>
      <c r="AI99" s="892"/>
      <c r="AJ99" s="363" t="s">
        <v>862</v>
      </c>
      <c r="AK99" s="360"/>
      <c r="AL99" s="361"/>
      <c r="AM99" s="448"/>
      <c r="AS99" s="349"/>
      <c r="AT99" s="344"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359"/>
      <c r="B100" s="919" t="s">
        <v>865</v>
      </c>
      <c r="C100" s="920"/>
      <c r="D100" s="920"/>
      <c r="E100" s="920"/>
      <c r="F100" s="920"/>
      <c r="G100" s="920"/>
      <c r="H100" s="920"/>
      <c r="I100" s="920"/>
      <c r="J100" s="372"/>
      <c r="K100" s="900"/>
      <c r="L100" s="900"/>
      <c r="M100" s="900"/>
      <c r="N100" s="900"/>
      <c r="O100" s="900"/>
      <c r="P100" s="901" t="s">
        <v>866</v>
      </c>
      <c r="Q100" s="901"/>
      <c r="R100" s="392"/>
      <c r="S100" s="393"/>
      <c r="T100" s="900"/>
      <c r="U100" s="900"/>
      <c r="V100" s="900"/>
      <c r="W100" s="900"/>
      <c r="X100" s="900"/>
      <c r="Y100" s="901" t="s">
        <v>866</v>
      </c>
      <c r="Z100" s="901"/>
      <c r="AA100" s="392"/>
      <c r="AB100" s="393"/>
      <c r="AC100" s="900"/>
      <c r="AD100" s="900"/>
      <c r="AE100" s="900"/>
      <c r="AF100" s="900"/>
      <c r="AG100" s="900"/>
      <c r="AH100" s="901" t="s">
        <v>866</v>
      </c>
      <c r="AI100" s="901"/>
      <c r="AJ100" s="363"/>
      <c r="AK100" s="360"/>
      <c r="AL100" s="361"/>
      <c r="AM100" s="346"/>
      <c r="AS100" s="349">
        <f>COUNTIF(AN99:AN104, TRUE)</f>
        <v>0</v>
      </c>
      <c r="AT100" s="344" t="str">
        <f>IF(OR(AND(J$84&lt;&gt;"",COUNTA(K100)=0),
AND(S$84&lt;&gt;"",COUNTA(T100)=0),
AND(AB$84&lt;&gt;"",COUNTA(AC100)=0)),"未入力があります。",
IF(OR(AND(J$84="",COUNTA(K100)=1),AND(S$84="",COUNTA(T100)=1),
AND(AB$84="",COUNTA(AC100)=1)),"棟番号を入力してください。","")
)</f>
        <v/>
      </c>
    </row>
    <row r="101" spans="1:46" ht="8.4499999999999993" hidden="1" customHeight="1">
      <c r="A101" s="359"/>
      <c r="B101" s="940"/>
      <c r="C101" s="941"/>
      <c r="D101" s="941"/>
      <c r="E101" s="941"/>
      <c r="F101" s="941"/>
      <c r="G101" s="941"/>
      <c r="H101" s="941"/>
      <c r="I101" s="941"/>
      <c r="J101" s="359"/>
      <c r="K101" s="429"/>
      <c r="L101" s="429"/>
      <c r="M101" s="429"/>
      <c r="N101" s="429"/>
      <c r="O101" s="367"/>
      <c r="P101" s="367"/>
      <c r="Q101" s="360"/>
      <c r="R101" s="401"/>
      <c r="S101" s="402"/>
      <c r="T101" s="429"/>
      <c r="U101" s="429"/>
      <c r="V101" s="429"/>
      <c r="W101" s="429"/>
      <c r="X101" s="367"/>
      <c r="Y101" s="367"/>
      <c r="Z101" s="360"/>
      <c r="AA101" s="401"/>
      <c r="AB101" s="402"/>
      <c r="AC101" s="429"/>
      <c r="AD101" s="429"/>
      <c r="AE101" s="429"/>
      <c r="AF101" s="429"/>
      <c r="AG101" s="367"/>
      <c r="AH101" s="367"/>
      <c r="AI101" s="360"/>
      <c r="AJ101" s="361"/>
      <c r="AK101" s="360"/>
      <c r="AL101" s="361"/>
      <c r="AM101" s="346"/>
      <c r="AS101" s="349">
        <f>COUNTIF(AO99:AO104, TRUE)</f>
        <v>0</v>
      </c>
      <c r="AT101" s="344" t="str">
        <f>IFERROR(IF(AND($T$96&lt;&gt;"",AS101&gt;=2),"選択は1つまでです（2列目）。",IF(AND($T$96&lt;&gt;"",AS101=0),"未入力があります（2列目）。",IF(AND($T$96="",AS101&gt;0),"棟番号を入力してください（2列目）。",""))),"")</f>
        <v>未入力があります（2列目）。</v>
      </c>
    </row>
    <row r="102" spans="1:46" ht="17.45" customHeight="1">
      <c r="A102" s="359"/>
      <c r="B102" s="922"/>
      <c r="C102" s="923"/>
      <c r="D102" s="923"/>
      <c r="E102" s="923"/>
      <c r="F102" s="923"/>
      <c r="G102" s="923"/>
      <c r="H102" s="923"/>
      <c r="I102" s="923"/>
      <c r="J102" s="364"/>
      <c r="K102" s="430"/>
      <c r="L102" s="355"/>
      <c r="M102" s="430"/>
      <c r="N102" s="431" t="s">
        <v>867</v>
      </c>
      <c r="O102" s="368"/>
      <c r="P102" s="368"/>
      <c r="Q102" s="365"/>
      <c r="R102" s="396"/>
      <c r="S102" s="397"/>
      <c r="T102" s="430"/>
      <c r="U102" s="355"/>
      <c r="V102" s="430"/>
      <c r="W102" s="431" t="s">
        <v>867</v>
      </c>
      <c r="X102" s="368"/>
      <c r="Y102" s="368"/>
      <c r="Z102" s="365"/>
      <c r="AA102" s="396"/>
      <c r="AB102" s="397"/>
      <c r="AC102" s="430"/>
      <c r="AD102" s="355"/>
      <c r="AE102" s="430"/>
      <c r="AF102" s="431" t="s">
        <v>867</v>
      </c>
      <c r="AG102" s="368"/>
      <c r="AH102" s="368"/>
      <c r="AI102" s="365"/>
      <c r="AJ102" s="366"/>
      <c r="AK102" s="360"/>
      <c r="AL102" s="361"/>
      <c r="AM102" s="346"/>
      <c r="AN102" s="347" t="b">
        <v>0</v>
      </c>
      <c r="AO102" s="347" t="b">
        <v>0</v>
      </c>
      <c r="AP102" s="347" t="b">
        <v>0</v>
      </c>
      <c r="AS102" s="349"/>
    </row>
    <row r="103" spans="1:46" ht="11.45" customHeight="1">
      <c r="A103" s="359"/>
      <c r="B103" s="889" t="s">
        <v>868</v>
      </c>
      <c r="C103" s="890"/>
      <c r="D103" s="890"/>
      <c r="E103" s="890"/>
      <c r="F103" s="890"/>
      <c r="G103" s="890"/>
      <c r="H103" s="890"/>
      <c r="I103" s="890"/>
      <c r="J103" s="374"/>
      <c r="K103" s="432"/>
      <c r="L103" s="432"/>
      <c r="M103" s="432"/>
      <c r="N103" s="432"/>
      <c r="O103" s="432"/>
      <c r="P103" s="432"/>
      <c r="Q103" s="357"/>
      <c r="R103" s="394"/>
      <c r="S103" s="395"/>
      <c r="T103" s="432"/>
      <c r="U103" s="432"/>
      <c r="V103" s="432"/>
      <c r="W103" s="432"/>
      <c r="X103" s="432"/>
      <c r="Y103" s="432"/>
      <c r="Z103" s="357"/>
      <c r="AA103" s="394"/>
      <c r="AB103" s="395"/>
      <c r="AC103" s="432"/>
      <c r="AD103" s="432"/>
      <c r="AE103" s="432"/>
      <c r="AF103" s="432"/>
      <c r="AG103" s="432"/>
      <c r="AH103" s="432"/>
      <c r="AI103" s="357"/>
      <c r="AJ103" s="358"/>
      <c r="AK103" s="360"/>
      <c r="AL103" s="361"/>
      <c r="AM103" s="346"/>
      <c r="AS103" s="349"/>
    </row>
    <row r="104" spans="1:46" ht="18.95" customHeight="1">
      <c r="A104" s="359"/>
      <c r="B104" s="927"/>
      <c r="C104" s="928"/>
      <c r="D104" s="928"/>
      <c r="E104" s="928"/>
      <c r="F104" s="928"/>
      <c r="G104" s="928"/>
      <c r="H104" s="928"/>
      <c r="I104" s="928"/>
      <c r="J104" s="364"/>
      <c r="K104" s="894"/>
      <c r="L104" s="894"/>
      <c r="M104" s="894"/>
      <c r="N104" s="894"/>
      <c r="O104" s="894"/>
      <c r="P104" s="939" t="s">
        <v>160</v>
      </c>
      <c r="Q104" s="939"/>
      <c r="R104" s="396"/>
      <c r="S104" s="397"/>
      <c r="T104" s="894"/>
      <c r="U104" s="894"/>
      <c r="V104" s="894"/>
      <c r="W104" s="894"/>
      <c r="X104" s="894"/>
      <c r="Y104" s="939" t="s">
        <v>160</v>
      </c>
      <c r="Z104" s="939"/>
      <c r="AA104" s="396"/>
      <c r="AB104" s="397"/>
      <c r="AC104" s="894"/>
      <c r="AD104" s="894"/>
      <c r="AE104" s="894"/>
      <c r="AF104" s="894"/>
      <c r="AG104" s="894"/>
      <c r="AH104" s="939" t="s">
        <v>160</v>
      </c>
      <c r="AI104" s="939"/>
      <c r="AJ104" s="366"/>
      <c r="AK104" s="360"/>
      <c r="AL104" s="361"/>
      <c r="AM104" s="346"/>
      <c r="AS104" s="349"/>
      <c r="AT104" s="344" t="str">
        <f>IF(OR(AND(J$84="",COUNTA(K104)=1),AND(S$84="",COUNTA(T104)=1),
AND(AB$84="",COUNTA(AC104)=1)),"棟番号を入力してください。","")</f>
        <v/>
      </c>
    </row>
    <row r="105" spans="1:46" ht="12" customHeight="1">
      <c r="A105" s="359"/>
      <c r="B105" s="889" t="s">
        <v>869</v>
      </c>
      <c r="C105" s="890"/>
      <c r="D105" s="890"/>
      <c r="E105" s="890"/>
      <c r="F105" s="890"/>
      <c r="G105" s="890"/>
      <c r="H105" s="890"/>
      <c r="I105" s="890"/>
      <c r="J105" s="374"/>
      <c r="K105" s="938"/>
      <c r="L105" s="938"/>
      <c r="M105" s="938"/>
      <c r="N105" s="938"/>
      <c r="O105" s="938"/>
      <c r="P105" s="938"/>
      <c r="Q105" s="357"/>
      <c r="R105" s="394"/>
      <c r="S105" s="395"/>
      <c r="T105" s="938"/>
      <c r="U105" s="938"/>
      <c r="V105" s="938"/>
      <c r="W105" s="938"/>
      <c r="X105" s="938"/>
      <c r="Y105" s="938"/>
      <c r="Z105" s="357"/>
      <c r="AA105" s="394"/>
      <c r="AB105" s="395"/>
      <c r="AC105" s="938"/>
      <c r="AD105" s="938"/>
      <c r="AE105" s="938"/>
      <c r="AF105" s="938"/>
      <c r="AG105" s="938"/>
      <c r="AH105" s="938"/>
      <c r="AI105" s="357"/>
      <c r="AJ105" s="358"/>
      <c r="AK105" s="360"/>
      <c r="AL105" s="361"/>
      <c r="AM105" s="448">
        <f>AT105</f>
        <v>0</v>
      </c>
      <c r="AS105" s="349"/>
    </row>
    <row r="106" spans="1:46" ht="18.95" customHeight="1">
      <c r="A106" s="359"/>
      <c r="B106" s="927"/>
      <c r="C106" s="928"/>
      <c r="D106" s="928"/>
      <c r="E106" s="928"/>
      <c r="F106" s="928"/>
      <c r="G106" s="928"/>
      <c r="H106" s="928"/>
      <c r="I106" s="928"/>
      <c r="J106" s="364"/>
      <c r="K106" s="365" t="s">
        <v>131</v>
      </c>
      <c r="L106" s="365"/>
      <c r="M106" s="894"/>
      <c r="N106" s="894"/>
      <c r="O106" s="894"/>
      <c r="P106" s="939" t="s">
        <v>160</v>
      </c>
      <c r="Q106" s="939"/>
      <c r="R106" s="396"/>
      <c r="S106" s="397"/>
      <c r="T106" s="365" t="s">
        <v>131</v>
      </c>
      <c r="U106" s="365"/>
      <c r="V106" s="894"/>
      <c r="W106" s="894"/>
      <c r="X106" s="894"/>
      <c r="Y106" s="939" t="s">
        <v>160</v>
      </c>
      <c r="Z106" s="939"/>
      <c r="AA106" s="396"/>
      <c r="AB106" s="397"/>
      <c r="AC106" s="365" t="s">
        <v>131</v>
      </c>
      <c r="AD106" s="365"/>
      <c r="AE106" s="894"/>
      <c r="AF106" s="894"/>
      <c r="AG106" s="894"/>
      <c r="AH106" s="939" t="s">
        <v>160</v>
      </c>
      <c r="AI106" s="939"/>
      <c r="AJ106" s="366"/>
      <c r="AK106" s="360"/>
      <c r="AL106" s="361"/>
      <c r="AM106" s="448"/>
      <c r="AS106" s="349"/>
      <c r="AT106" s="344" t="str">
        <f>IF(OR(AND(J$84="",COUNTA(M106)=1),AND(S$84="",COUNTA(V106)=1),
AND(AB$84="",COUNTA(AE106)=1)),"棟番号を入力してください。","")</f>
        <v/>
      </c>
    </row>
    <row r="107" spans="1:46" ht="3.95" customHeight="1">
      <c r="A107" s="359"/>
      <c r="B107" s="360"/>
      <c r="C107" s="360"/>
      <c r="D107" s="360"/>
      <c r="E107" s="360"/>
      <c r="F107" s="360"/>
      <c r="G107" s="360"/>
      <c r="H107" s="360"/>
      <c r="I107" s="360"/>
      <c r="J107" s="360"/>
      <c r="K107" s="360"/>
      <c r="L107" s="360"/>
      <c r="M107" s="360"/>
      <c r="N107" s="360"/>
      <c r="O107" s="360"/>
      <c r="P107" s="360"/>
      <c r="Q107" s="360"/>
      <c r="R107" s="360"/>
      <c r="S107" s="360"/>
      <c r="T107" s="360"/>
      <c r="U107" s="360"/>
      <c r="V107" s="360"/>
      <c r="W107" s="360"/>
      <c r="X107" s="360"/>
      <c r="Y107" s="360"/>
      <c r="Z107" s="360"/>
      <c r="AA107" s="360"/>
      <c r="AB107" s="360"/>
      <c r="AC107" s="360"/>
      <c r="AD107" s="360"/>
      <c r="AE107" s="360"/>
      <c r="AF107" s="360"/>
      <c r="AG107" s="360"/>
      <c r="AH107" s="360"/>
      <c r="AI107" s="360"/>
      <c r="AJ107" s="360"/>
      <c r="AK107" s="360"/>
      <c r="AL107" s="361"/>
      <c r="AM107" s="448"/>
      <c r="AS107" s="349"/>
    </row>
    <row r="108" spans="1:46" ht="3.95" customHeight="1">
      <c r="A108" s="359"/>
      <c r="B108" s="360"/>
      <c r="C108" s="360"/>
      <c r="D108" s="360"/>
      <c r="E108" s="360"/>
      <c r="F108" s="360"/>
      <c r="G108" s="360"/>
      <c r="H108" s="360"/>
      <c r="I108" s="360"/>
      <c r="J108" s="360"/>
      <c r="K108" s="360"/>
      <c r="L108" s="360"/>
      <c r="M108" s="360"/>
      <c r="N108" s="360"/>
      <c r="O108" s="360"/>
      <c r="P108" s="360"/>
      <c r="Q108" s="360"/>
      <c r="R108" s="360"/>
      <c r="S108" s="360"/>
      <c r="T108" s="360"/>
      <c r="U108" s="360"/>
      <c r="V108" s="360"/>
      <c r="W108" s="360"/>
      <c r="X108" s="360"/>
      <c r="Y108" s="360"/>
      <c r="Z108" s="360"/>
      <c r="AA108" s="360"/>
      <c r="AB108" s="360"/>
      <c r="AC108" s="360"/>
      <c r="AD108" s="360"/>
      <c r="AE108" s="360"/>
      <c r="AF108" s="360"/>
      <c r="AG108" s="360"/>
      <c r="AH108" s="360"/>
      <c r="AI108" s="360"/>
      <c r="AJ108" s="360"/>
      <c r="AK108" s="360"/>
      <c r="AL108" s="361"/>
      <c r="AM108" s="448"/>
      <c r="AS108" s="349"/>
    </row>
    <row r="109" spans="1:46" ht="23.1" customHeight="1">
      <c r="A109" s="932" t="s">
        <v>870</v>
      </c>
      <c r="B109" s="916"/>
      <c r="C109" s="916"/>
      <c r="D109" s="916"/>
      <c r="E109" s="916"/>
      <c r="F109" s="916"/>
      <c r="G109" s="916"/>
      <c r="H109" s="916"/>
      <c r="I109" s="916"/>
      <c r="J109" s="916"/>
      <c r="K109" s="916"/>
      <c r="L109" s="916"/>
      <c r="M109" s="916"/>
      <c r="N109" s="916"/>
      <c r="O109" s="916"/>
      <c r="P109" s="355"/>
      <c r="Q109" s="355"/>
      <c r="R109" s="933"/>
      <c r="S109" s="934"/>
      <c r="T109" s="934"/>
      <c r="U109" s="934"/>
      <c r="V109" s="934"/>
      <c r="W109" s="934"/>
      <c r="X109" s="934"/>
      <c r="Y109" s="934"/>
      <c r="Z109" s="934"/>
      <c r="AA109" s="422" t="s">
        <v>871</v>
      </c>
      <c r="AB109" s="423"/>
      <c r="AC109" s="433"/>
      <c r="AD109" s="433"/>
      <c r="AE109" s="355"/>
      <c r="AF109" s="355"/>
      <c r="AG109" s="360"/>
      <c r="AH109" s="360"/>
      <c r="AI109" s="360"/>
      <c r="AJ109" s="360"/>
      <c r="AK109" s="360"/>
      <c r="AL109" s="361"/>
      <c r="AM109" s="448"/>
      <c r="AS109" s="349"/>
      <c r="AT109" s="344" t="str">
        <f>IF(AND($AN$78=TRUE,R109=""),"未入力です。",IF(AND($AN$78=FALSE,R109&lt;&gt;""),"【４．工事種別】が新築以外の場合は回答は不要です。",""))</f>
        <v/>
      </c>
    </row>
    <row r="110" spans="1:46" ht="2.4500000000000002" customHeight="1">
      <c r="A110" s="364"/>
      <c r="B110" s="365"/>
      <c r="C110" s="365"/>
      <c r="D110" s="365"/>
      <c r="E110" s="365"/>
      <c r="F110" s="365"/>
      <c r="G110" s="365"/>
      <c r="H110" s="365"/>
      <c r="I110" s="365"/>
      <c r="J110" s="365"/>
      <c r="K110" s="365"/>
      <c r="L110" s="365"/>
      <c r="M110" s="365"/>
      <c r="N110" s="365"/>
      <c r="O110" s="365"/>
      <c r="P110" s="365"/>
      <c r="Q110" s="365"/>
      <c r="R110" s="365"/>
      <c r="S110" s="365"/>
      <c r="T110" s="365"/>
      <c r="U110" s="365"/>
      <c r="V110" s="365"/>
      <c r="W110" s="365"/>
      <c r="X110" s="365"/>
      <c r="Y110" s="365"/>
      <c r="Z110" s="365"/>
      <c r="AA110" s="365"/>
      <c r="AB110" s="365"/>
      <c r="AC110" s="365"/>
      <c r="AD110" s="365"/>
      <c r="AE110" s="365"/>
      <c r="AF110" s="365"/>
      <c r="AG110" s="365"/>
      <c r="AH110" s="365"/>
      <c r="AI110" s="365"/>
      <c r="AJ110" s="365"/>
      <c r="AK110" s="365"/>
      <c r="AL110" s="366"/>
      <c r="AM110" s="448"/>
      <c r="AS110" s="349"/>
    </row>
    <row r="111" spans="1:46" ht="3.95" customHeight="1">
      <c r="A111" s="360"/>
      <c r="B111" s="360"/>
      <c r="C111" s="360"/>
      <c r="D111" s="360"/>
      <c r="E111" s="360"/>
      <c r="F111" s="360"/>
      <c r="G111" s="360"/>
      <c r="H111" s="360"/>
      <c r="I111" s="360"/>
      <c r="J111" s="360"/>
      <c r="K111" s="360"/>
      <c r="L111" s="360"/>
      <c r="M111" s="360"/>
      <c r="N111" s="360"/>
      <c r="O111" s="360"/>
      <c r="P111" s="360"/>
      <c r="Q111" s="360"/>
      <c r="R111" s="360"/>
      <c r="S111" s="360"/>
      <c r="T111" s="360"/>
      <c r="U111" s="360"/>
      <c r="V111" s="360"/>
      <c r="W111" s="360"/>
      <c r="X111" s="360"/>
      <c r="Y111" s="360"/>
      <c r="Z111" s="360"/>
      <c r="AA111" s="360"/>
      <c r="AB111" s="360"/>
      <c r="AC111" s="360"/>
      <c r="AD111" s="360"/>
      <c r="AE111" s="360"/>
      <c r="AF111" s="360"/>
      <c r="AG111" s="360"/>
      <c r="AH111" s="360"/>
      <c r="AI111" s="360"/>
      <c r="AJ111" s="360"/>
      <c r="AK111" s="360"/>
      <c r="AL111" s="360"/>
      <c r="AM111" s="448"/>
      <c r="AS111" s="349"/>
    </row>
    <row r="112" spans="1:46" ht="15" customHeight="1">
      <c r="A112" s="916" t="s">
        <v>872</v>
      </c>
      <c r="B112" s="916"/>
      <c r="C112" s="916"/>
      <c r="D112" s="916"/>
      <c r="E112" s="916"/>
      <c r="F112" s="916"/>
      <c r="G112" s="916"/>
      <c r="H112" s="916"/>
      <c r="I112" s="916"/>
      <c r="J112" s="916"/>
      <c r="K112" s="916"/>
      <c r="L112" s="916"/>
      <c r="M112" s="916"/>
      <c r="N112" s="916"/>
      <c r="O112" s="916"/>
      <c r="P112" s="916"/>
      <c r="Q112" s="916"/>
      <c r="R112" s="916"/>
      <c r="S112" s="916"/>
      <c r="T112" s="916"/>
      <c r="U112" s="916"/>
      <c r="V112" s="916"/>
      <c r="W112" s="916"/>
      <c r="X112" s="916"/>
      <c r="Y112" s="916"/>
      <c r="Z112" s="916"/>
      <c r="AA112" s="916"/>
      <c r="AB112" s="916"/>
      <c r="AC112" s="916"/>
      <c r="AD112" s="916"/>
      <c r="AE112" s="916"/>
      <c r="AF112" s="916"/>
      <c r="AG112" s="916"/>
      <c r="AH112" s="916"/>
      <c r="AI112" s="916"/>
      <c r="AJ112" s="916"/>
      <c r="AK112" s="367"/>
      <c r="AL112" s="367"/>
      <c r="AM112" s="448"/>
      <c r="AS112" s="349"/>
    </row>
    <row r="113" spans="1:46" ht="2.25" customHeight="1">
      <c r="A113" s="360"/>
      <c r="B113" s="360"/>
      <c r="C113" s="360"/>
      <c r="D113" s="360"/>
      <c r="E113" s="360"/>
      <c r="F113" s="360"/>
      <c r="G113" s="360"/>
      <c r="H113" s="360"/>
      <c r="I113" s="360"/>
      <c r="J113" s="360"/>
      <c r="K113" s="360"/>
      <c r="L113" s="360"/>
      <c r="M113" s="360"/>
      <c r="N113" s="360"/>
      <c r="O113" s="360"/>
      <c r="P113" s="360"/>
      <c r="Q113" s="360"/>
      <c r="R113" s="360"/>
      <c r="S113" s="360"/>
      <c r="T113" s="360"/>
      <c r="U113" s="360"/>
      <c r="V113" s="360"/>
      <c r="W113" s="360"/>
      <c r="X113" s="360"/>
      <c r="Y113" s="360"/>
      <c r="Z113" s="360"/>
      <c r="AA113" s="360"/>
      <c r="AB113" s="360"/>
      <c r="AC113" s="360"/>
      <c r="AD113" s="360"/>
      <c r="AE113" s="360"/>
      <c r="AF113" s="360"/>
      <c r="AG113" s="360"/>
      <c r="AH113" s="360"/>
      <c r="AI113" s="360"/>
      <c r="AJ113" s="360"/>
      <c r="AK113" s="360"/>
      <c r="AL113" s="360"/>
      <c r="AM113" s="448" t="str">
        <f>IF(AND($AL$87=TRUE,R113=""),"未入力",IF(AND($AL$87=FALSE,R113&lt;&gt;""),"入力不要",""))</f>
        <v/>
      </c>
      <c r="AS113" s="349"/>
    </row>
    <row r="114" spans="1:46" ht="2.25" customHeight="1">
      <c r="A114" s="374"/>
      <c r="B114" s="357"/>
      <c r="C114" s="357"/>
      <c r="D114" s="357"/>
      <c r="E114" s="357"/>
      <c r="F114" s="357"/>
      <c r="G114" s="357"/>
      <c r="H114" s="357"/>
      <c r="I114" s="357"/>
      <c r="J114" s="357"/>
      <c r="K114" s="357"/>
      <c r="L114" s="357"/>
      <c r="M114" s="357"/>
      <c r="N114" s="357"/>
      <c r="O114" s="357"/>
      <c r="P114" s="357"/>
      <c r="Q114" s="357"/>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8"/>
      <c r="AM114" s="448"/>
      <c r="AS114" s="349"/>
    </row>
    <row r="115" spans="1:46" ht="14.45" customHeight="1">
      <c r="A115" s="359" t="s">
        <v>873</v>
      </c>
      <c r="B115" s="360"/>
      <c r="C115" s="360"/>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360"/>
      <c r="AL115" s="361"/>
      <c r="AM115" s="448"/>
      <c r="AS115" s="349"/>
    </row>
    <row r="116" spans="1:46" ht="18" customHeight="1">
      <c r="A116" s="359"/>
      <c r="B116" s="885" t="s">
        <v>874</v>
      </c>
      <c r="C116" s="886"/>
      <c r="D116" s="886"/>
      <c r="E116" s="886"/>
      <c r="F116" s="886"/>
      <c r="G116" s="886"/>
      <c r="H116" s="886"/>
      <c r="I116" s="886"/>
      <c r="J116" s="935"/>
      <c r="K116" s="936"/>
      <c r="L116" s="936"/>
      <c r="M116" s="936"/>
      <c r="N116" s="936"/>
      <c r="O116" s="936"/>
      <c r="P116" s="937"/>
      <c r="Q116" s="438"/>
      <c r="R116" s="438"/>
      <c r="S116" s="438"/>
      <c r="T116" s="438"/>
      <c r="U116" s="438"/>
      <c r="V116" s="438"/>
      <c r="W116" s="438"/>
      <c r="X116" s="438"/>
      <c r="Y116" s="438"/>
      <c r="Z116" s="438"/>
      <c r="AA116" s="438"/>
      <c r="AB116" s="438"/>
      <c r="AC116" s="438"/>
      <c r="AD116" s="438"/>
      <c r="AE116" s="438"/>
      <c r="AF116" s="438"/>
      <c r="AG116" s="438"/>
      <c r="AH116" s="438"/>
      <c r="AI116" s="438"/>
      <c r="AJ116" s="360"/>
      <c r="AK116" s="360"/>
      <c r="AL116" s="361"/>
      <c r="AM116" s="451"/>
      <c r="AN116" s="348"/>
      <c r="AO116" s="348"/>
      <c r="AP116" s="348"/>
      <c r="AQ116" s="348"/>
      <c r="AR116" s="348"/>
      <c r="AS116" s="349"/>
    </row>
    <row r="117" spans="1:46" ht="30.95" customHeight="1">
      <c r="A117" s="359"/>
      <c r="B117" s="889" t="s">
        <v>875</v>
      </c>
      <c r="C117" s="890"/>
      <c r="D117" s="890"/>
      <c r="E117" s="890"/>
      <c r="F117" s="890"/>
      <c r="G117" s="890"/>
      <c r="H117" s="890"/>
      <c r="I117" s="918"/>
      <c r="J117" s="374"/>
      <c r="K117" s="379" t="s">
        <v>876</v>
      </c>
      <c r="L117" s="379"/>
      <c r="M117" s="379"/>
      <c r="N117" s="379"/>
      <c r="O117" s="357"/>
      <c r="P117" s="381"/>
      <c r="Q117" s="406" t="s">
        <v>877</v>
      </c>
      <c r="R117" s="370"/>
      <c r="S117" s="370"/>
      <c r="T117" s="357"/>
      <c r="U117" s="370"/>
      <c r="V117" s="370"/>
      <c r="W117" s="357"/>
      <c r="X117" s="370"/>
      <c r="Y117" s="370"/>
      <c r="Z117" s="358"/>
      <c r="AA117" s="355"/>
      <c r="AB117" s="360"/>
      <c r="AC117" s="360"/>
      <c r="AD117" s="360"/>
      <c r="AE117" s="360"/>
      <c r="AF117" s="360"/>
      <c r="AG117" s="360"/>
      <c r="AH117" s="360"/>
      <c r="AI117" s="360"/>
      <c r="AJ117" s="360"/>
      <c r="AK117" s="360"/>
      <c r="AL117" s="361"/>
      <c r="AM117" s="452"/>
      <c r="AN117" s="348" t="b">
        <v>0</v>
      </c>
      <c r="AO117" s="348" t="b">
        <v>0</v>
      </c>
      <c r="AP117" s="348"/>
      <c r="AQ117" s="348"/>
      <c r="AR117" s="348"/>
      <c r="AS117" s="349">
        <f>COUNTIF(AN117:AO117, TRUE)</f>
        <v>0</v>
      </c>
      <c r="AT117" s="344" t="str">
        <f>IF(AND($J116&lt;&gt;"",COUNTIF(AN117:AP117,TRUE)=0),"未入力です。",
  IF(AND($J116&lt;&gt;"",COUNTIF(AN117:AP117,TRUE)&gt;1),"選択は1つまでです。",""))</f>
        <v/>
      </c>
    </row>
    <row r="118" spans="1:46" ht="17.100000000000001" customHeight="1">
      <c r="A118" s="359"/>
      <c r="B118" s="919" t="s">
        <v>878</v>
      </c>
      <c r="C118" s="920"/>
      <c r="D118" s="920"/>
      <c r="E118" s="920"/>
      <c r="F118" s="920"/>
      <c r="G118" s="920"/>
      <c r="H118" s="920"/>
      <c r="I118" s="921"/>
      <c r="J118" s="374"/>
      <c r="K118" s="357" t="s">
        <v>879</v>
      </c>
      <c r="L118" s="357"/>
      <c r="M118" s="357"/>
      <c r="N118" s="357"/>
      <c r="O118" s="357"/>
      <c r="P118" s="357"/>
      <c r="Q118" s="357"/>
      <c r="R118" s="357"/>
      <c r="S118" s="905" t="s">
        <v>880</v>
      </c>
      <c r="T118" s="905"/>
      <c r="U118" s="905"/>
      <c r="V118" s="905"/>
      <c r="W118" s="905"/>
      <c r="X118" s="357"/>
      <c r="Y118" s="357"/>
      <c r="Z118" s="905" t="s">
        <v>881</v>
      </c>
      <c r="AA118" s="905"/>
      <c r="AB118" s="905"/>
      <c r="AC118" s="905"/>
      <c r="AD118" s="905"/>
      <c r="AE118" s="905"/>
      <c r="AF118" s="905"/>
      <c r="AG118" s="905"/>
      <c r="AH118" s="905"/>
      <c r="AI118" s="925"/>
      <c r="AJ118" s="360"/>
      <c r="AK118" s="360"/>
      <c r="AL118" s="361"/>
      <c r="AM118" s="451" t="str">
        <f>IF(AND($I120&lt;&gt;"",COUNTIF(AN118:AP119,TRUE)=0),"未入力",
  IF(AND($I120&lt;&gt;"",COUNTIF(AN118:AP119,TRUE)&gt;1),"複数選択",""))</f>
        <v/>
      </c>
      <c r="AN118" s="348" t="b">
        <v>0</v>
      </c>
      <c r="AO118" s="348" t="b">
        <v>0</v>
      </c>
      <c r="AP118" s="348" t="b">
        <v>0</v>
      </c>
      <c r="AQ118" s="348"/>
      <c r="AR118" s="348"/>
      <c r="AS118" s="349">
        <f>COUNTIF(AN118:AP118, TRUE)</f>
        <v>0</v>
      </c>
      <c r="AT118" s="344"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359"/>
      <c r="B119" s="922"/>
      <c r="C119" s="923"/>
      <c r="D119" s="923"/>
      <c r="E119" s="923"/>
      <c r="F119" s="923"/>
      <c r="G119" s="923"/>
      <c r="H119" s="923"/>
      <c r="I119" s="924"/>
      <c r="J119" s="364"/>
      <c r="K119" s="926" t="s">
        <v>882</v>
      </c>
      <c r="L119" s="926"/>
      <c r="M119" s="926"/>
      <c r="N119" s="926"/>
      <c r="O119" s="926"/>
      <c r="P119" s="926"/>
      <c r="Q119" s="926"/>
      <c r="R119" s="926"/>
      <c r="S119" s="365"/>
      <c r="T119" s="365"/>
      <c r="U119" s="926" t="s">
        <v>883</v>
      </c>
      <c r="V119" s="926"/>
      <c r="W119" s="926"/>
      <c r="X119" s="926"/>
      <c r="Y119" s="365"/>
      <c r="Z119" s="365"/>
      <c r="AA119" s="365"/>
      <c r="AB119" s="365"/>
      <c r="AC119" s="365"/>
      <c r="AD119" s="365"/>
      <c r="AE119" s="365"/>
      <c r="AF119" s="365"/>
      <c r="AG119" s="365"/>
      <c r="AH119" s="365"/>
      <c r="AI119" s="366"/>
      <c r="AJ119" s="360"/>
      <c r="AK119" s="360"/>
      <c r="AL119" s="361"/>
      <c r="AM119" s="451"/>
      <c r="AN119" s="348" t="b">
        <v>0</v>
      </c>
      <c r="AO119" s="348" t="b">
        <v>0</v>
      </c>
      <c r="AP119" s="348"/>
      <c r="AQ119" s="348"/>
      <c r="AR119" s="348"/>
      <c r="AS119" s="349">
        <f>COUNTIF(AN119:AO119, TRUE)</f>
        <v>0</v>
      </c>
      <c r="AT119" s="344" t="str">
        <f>IF(AND($J$116&lt;&gt;"",COUNTIF(AN118:AP119,TRUE)&gt;1),"選択は1つまでです。","")</f>
        <v/>
      </c>
    </row>
    <row r="120" spans="1:46" ht="17.100000000000001" customHeight="1">
      <c r="A120" s="359"/>
      <c r="B120" s="896" t="s">
        <v>884</v>
      </c>
      <c r="C120" s="897"/>
      <c r="D120" s="897"/>
      <c r="E120" s="897"/>
      <c r="F120" s="897"/>
      <c r="G120" s="897"/>
      <c r="H120" s="897"/>
      <c r="I120" s="898"/>
      <c r="J120" s="372"/>
      <c r="K120" s="886" t="s">
        <v>885</v>
      </c>
      <c r="L120" s="886"/>
      <c r="M120" s="886"/>
      <c r="N120" s="886"/>
      <c r="O120" s="886"/>
      <c r="P120" s="407"/>
      <c r="Q120" s="362"/>
      <c r="R120" s="897" t="s">
        <v>886</v>
      </c>
      <c r="S120" s="897"/>
      <c r="T120" s="897"/>
      <c r="U120" s="897"/>
      <c r="V120" s="897"/>
      <c r="W120" s="897"/>
      <c r="X120" s="362"/>
      <c r="Y120" s="886" t="s">
        <v>887</v>
      </c>
      <c r="Z120" s="886"/>
      <c r="AA120" s="886"/>
      <c r="AB120" s="886"/>
      <c r="AC120" s="886"/>
      <c r="AD120" s="887"/>
      <c r="AE120" s="360"/>
      <c r="AF120" s="360"/>
      <c r="AG120" s="360"/>
      <c r="AH120" s="360"/>
      <c r="AI120" s="355"/>
      <c r="AJ120" s="360"/>
      <c r="AK120" s="360"/>
      <c r="AL120" s="361"/>
      <c r="AM120" s="451" t="str">
        <f>IF(AND($I120&lt;&gt;"",COUNTIF(AN120:AP121,TRUE)=0),"未入力",
  IF(AND($I120&lt;&gt;"",COUNTIF(AN120:AP121,TRUE)&gt;1),"複数選択",""))</f>
        <v/>
      </c>
      <c r="AN120" s="348" t="b">
        <v>0</v>
      </c>
      <c r="AO120" s="348" t="b">
        <v>0</v>
      </c>
      <c r="AP120" s="348" t="b">
        <v>0</v>
      </c>
      <c r="AQ120" s="348"/>
      <c r="AR120" s="348"/>
      <c r="AS120" s="349">
        <f>COUNTIF(AN120:AP120, TRUE)</f>
        <v>0</v>
      </c>
      <c r="AT120" s="344" t="str">
        <f>IF(AND($J$116&lt;&gt;"",COUNTIF(AN120:AP120,TRUE)=0),"未入力です。",
  IF(AND($J$116&lt;&gt;"",COUNTIF(AN120:AP120,TRUE)&gt;1),"選択は1つまでです。",""))</f>
        <v/>
      </c>
    </row>
    <row r="121" spans="1:46" ht="17.100000000000001" customHeight="1">
      <c r="A121" s="359"/>
      <c r="B121" s="885" t="s">
        <v>888</v>
      </c>
      <c r="C121" s="886"/>
      <c r="D121" s="886"/>
      <c r="E121" s="886"/>
      <c r="F121" s="886"/>
      <c r="G121" s="886"/>
      <c r="H121" s="886"/>
      <c r="I121" s="887"/>
      <c r="J121" s="372"/>
      <c r="K121" s="886" t="s">
        <v>889</v>
      </c>
      <c r="L121" s="886"/>
      <c r="M121" s="886"/>
      <c r="N121" s="886"/>
      <c r="O121" s="886"/>
      <c r="P121" s="407"/>
      <c r="Q121" s="362"/>
      <c r="R121" s="886" t="s">
        <v>890</v>
      </c>
      <c r="S121" s="886"/>
      <c r="T121" s="886"/>
      <c r="U121" s="886"/>
      <c r="V121" s="886"/>
      <c r="W121" s="886"/>
      <c r="X121" s="362"/>
      <c r="Y121" s="897" t="s">
        <v>891</v>
      </c>
      <c r="Z121" s="897"/>
      <c r="AA121" s="897"/>
      <c r="AB121" s="897"/>
      <c r="AC121" s="897"/>
      <c r="AD121" s="898"/>
      <c r="AE121" s="360"/>
      <c r="AF121" s="360"/>
      <c r="AG121" s="360"/>
      <c r="AH121" s="360"/>
      <c r="AI121" s="355"/>
      <c r="AJ121" s="360"/>
      <c r="AK121" s="360"/>
      <c r="AL121" s="361"/>
      <c r="AM121" s="451"/>
      <c r="AN121" s="348" t="b">
        <v>0</v>
      </c>
      <c r="AO121" s="348" t="b">
        <v>0</v>
      </c>
      <c r="AP121" s="348" t="b">
        <v>0</v>
      </c>
      <c r="AQ121" s="348"/>
      <c r="AR121" s="348"/>
      <c r="AS121" s="349">
        <f>COUNTIF(AN121:AP121, TRUE)</f>
        <v>0</v>
      </c>
      <c r="AT121" s="344"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359"/>
      <c r="B122" s="885" t="s">
        <v>892</v>
      </c>
      <c r="C122" s="886"/>
      <c r="D122" s="886"/>
      <c r="E122" s="886"/>
      <c r="F122" s="886"/>
      <c r="G122" s="886"/>
      <c r="H122" s="886"/>
      <c r="I122" s="887"/>
      <c r="J122" s="374"/>
      <c r="K122" s="897" t="s">
        <v>893</v>
      </c>
      <c r="L122" s="897"/>
      <c r="M122" s="897"/>
      <c r="N122" s="897"/>
      <c r="O122" s="897"/>
      <c r="P122" s="897"/>
      <c r="Q122" s="357"/>
      <c r="R122" s="905" t="s">
        <v>894</v>
      </c>
      <c r="S122" s="905"/>
      <c r="T122" s="905"/>
      <c r="U122" s="905"/>
      <c r="V122" s="905"/>
      <c r="W122" s="905"/>
      <c r="X122" s="357"/>
      <c r="Y122" s="905" t="s">
        <v>895</v>
      </c>
      <c r="Z122" s="905"/>
      <c r="AA122" s="905"/>
      <c r="AB122" s="905"/>
      <c r="AC122" s="905"/>
      <c r="AD122" s="358"/>
      <c r="AE122" s="916"/>
      <c r="AF122" s="916"/>
      <c r="AG122" s="916"/>
      <c r="AH122" s="916"/>
      <c r="AI122" s="916"/>
      <c r="AJ122" s="360"/>
      <c r="AK122" s="360"/>
      <c r="AL122" s="361"/>
      <c r="AM122" s="451" t="str">
        <f>IF(AND($I120&lt;&gt;"",COUNTIF(AN122:AP122,TRUE)=0),"未入力",
  IF(AND($I120&lt;&gt;"",COUNTIF(AN122:AP122,TRUE)&gt;1),"複数選択",""))</f>
        <v/>
      </c>
      <c r="AN122" s="348" t="b">
        <v>0</v>
      </c>
      <c r="AO122" s="348" t="b">
        <v>0</v>
      </c>
      <c r="AP122" s="348" t="b">
        <v>0</v>
      </c>
      <c r="AQ122" s="348"/>
      <c r="AR122" s="348"/>
      <c r="AS122" s="349">
        <f>COUNTIF(AN122:AP122, TRUE)</f>
        <v>0</v>
      </c>
      <c r="AT122" s="344" t="str">
        <f>IF(AND($J$116&lt;&gt;"",COUNTIF(AN122:AP122,TRUE)=0),"未入力です。",
  IF(AND($J$116&lt;&gt;"",COUNTIF(AN122:AP122,TRUE)&gt;1),"選択は1つまでです。",""))</f>
        <v/>
      </c>
    </row>
    <row r="123" spans="1:46" ht="17.100000000000001" customHeight="1">
      <c r="A123" s="359"/>
      <c r="B123" s="885" t="s">
        <v>896</v>
      </c>
      <c r="C123" s="886"/>
      <c r="D123" s="886"/>
      <c r="E123" s="886"/>
      <c r="F123" s="886"/>
      <c r="G123" s="886"/>
      <c r="H123" s="886"/>
      <c r="I123" s="887"/>
      <c r="J123" s="372"/>
      <c r="K123" s="886" t="s">
        <v>897</v>
      </c>
      <c r="L123" s="886"/>
      <c r="M123" s="886"/>
      <c r="N123" s="886"/>
      <c r="O123" s="886"/>
      <c r="P123" s="888"/>
      <c r="Q123" s="393"/>
      <c r="R123" s="886" t="s">
        <v>898</v>
      </c>
      <c r="S123" s="886"/>
      <c r="T123" s="886"/>
      <c r="U123" s="886"/>
      <c r="V123" s="886"/>
      <c r="W123" s="362"/>
      <c r="X123" s="393"/>
      <c r="Y123" s="886" t="s">
        <v>899</v>
      </c>
      <c r="Z123" s="886"/>
      <c r="AA123" s="886"/>
      <c r="AB123" s="886"/>
      <c r="AC123" s="886"/>
      <c r="AD123" s="362"/>
      <c r="AE123" s="395"/>
      <c r="AF123" s="905" t="s">
        <v>900</v>
      </c>
      <c r="AG123" s="905"/>
      <c r="AH123" s="905"/>
      <c r="AI123" s="905"/>
      <c r="AJ123" s="905"/>
      <c r="AK123" s="379"/>
      <c r="AL123" s="408"/>
      <c r="AM123" s="451"/>
      <c r="AN123" s="348" t="b">
        <v>0</v>
      </c>
      <c r="AO123" s="348" t="b">
        <v>0</v>
      </c>
      <c r="AP123" s="348" t="b">
        <v>0</v>
      </c>
      <c r="AQ123" s="348" t="b">
        <v>0</v>
      </c>
      <c r="AR123" s="348"/>
      <c r="AS123" s="349">
        <f>COUNTIF(AN123:AQ123, TRUE)</f>
        <v>0</v>
      </c>
      <c r="AT123" s="344" t="str">
        <f>IF(AND($J116&lt;&gt;"",COUNTIF(AN123:AQ123,TRUE)=0),"未入力です。","")</f>
        <v/>
      </c>
    </row>
    <row r="124" spans="1:46" ht="20.100000000000001" customHeight="1">
      <c r="A124" s="359"/>
      <c r="B124" s="885" t="s">
        <v>901</v>
      </c>
      <c r="C124" s="886"/>
      <c r="D124" s="886"/>
      <c r="E124" s="886"/>
      <c r="F124" s="886"/>
      <c r="G124" s="886"/>
      <c r="H124" s="886"/>
      <c r="I124" s="887"/>
      <c r="J124" s="891"/>
      <c r="K124" s="892"/>
      <c r="L124" s="892"/>
      <c r="M124" s="892"/>
      <c r="N124" s="892"/>
      <c r="O124" s="362" t="s">
        <v>398</v>
      </c>
      <c r="P124" s="362"/>
      <c r="Q124" s="909"/>
      <c r="R124" s="892"/>
      <c r="S124" s="892"/>
      <c r="T124" s="892"/>
      <c r="U124" s="892"/>
      <c r="V124" s="362" t="s">
        <v>398</v>
      </c>
      <c r="W124" s="362"/>
      <c r="X124" s="909"/>
      <c r="Y124" s="892"/>
      <c r="Z124" s="892"/>
      <c r="AA124" s="892"/>
      <c r="AB124" s="892"/>
      <c r="AC124" s="362" t="s">
        <v>398</v>
      </c>
      <c r="AD124" s="362"/>
      <c r="AE124" s="909"/>
      <c r="AF124" s="892"/>
      <c r="AG124" s="892"/>
      <c r="AH124" s="892"/>
      <c r="AI124" s="892"/>
      <c r="AJ124" s="357" t="s">
        <v>398</v>
      </c>
      <c r="AK124" s="357"/>
      <c r="AL124" s="408"/>
      <c r="AM124" s="451" t="str">
        <f>IF(AND($I120&lt;&gt;"",COUNTIF(AN124:AP124,TRUE)=0),"未入力",
  IF(AND($I120&lt;&gt;"",COUNTIF(AN124:AP124,TRUE)&gt;1),"複数選択",""))</f>
        <v/>
      </c>
      <c r="AN124" s="348"/>
      <c r="AO124" s="348"/>
      <c r="AP124" s="348"/>
      <c r="AQ124" s="348"/>
      <c r="AR124" s="348"/>
      <c r="AS124" s="349"/>
      <c r="AT124" s="344" t="str">
        <f>IF(AND($J116&lt;&gt;"",OR($J$81="01",$J$81="02",$J$81&lt;=24)),
  IF(AND($J116&lt;&gt;"",COUNTA(J124,Q124,X124,AE124)=0),"未入力です。",""),"")</f>
        <v/>
      </c>
    </row>
    <row r="125" spans="1:46" ht="27" customHeight="1">
      <c r="A125" s="359"/>
      <c r="B125" s="931" t="s">
        <v>902</v>
      </c>
      <c r="C125" s="931"/>
      <c r="D125" s="931"/>
      <c r="E125" s="931"/>
      <c r="F125" s="931"/>
      <c r="G125" s="931"/>
      <c r="H125" s="931"/>
      <c r="I125" s="931"/>
      <c r="J125" s="913"/>
      <c r="K125" s="914"/>
      <c r="L125" s="914"/>
      <c r="M125" s="914"/>
      <c r="N125" s="914"/>
      <c r="O125" s="362" t="s">
        <v>903</v>
      </c>
      <c r="P125" s="362"/>
      <c r="Q125" s="915"/>
      <c r="R125" s="914"/>
      <c r="S125" s="914"/>
      <c r="T125" s="914"/>
      <c r="U125" s="914"/>
      <c r="V125" s="362" t="s">
        <v>903</v>
      </c>
      <c r="W125" s="362"/>
      <c r="X125" s="915"/>
      <c r="Y125" s="914"/>
      <c r="Z125" s="914"/>
      <c r="AA125" s="914"/>
      <c r="AB125" s="914"/>
      <c r="AC125" s="362" t="s">
        <v>903</v>
      </c>
      <c r="AD125" s="362"/>
      <c r="AE125" s="915"/>
      <c r="AF125" s="914"/>
      <c r="AG125" s="914"/>
      <c r="AH125" s="914"/>
      <c r="AI125" s="914"/>
      <c r="AJ125" s="362" t="s">
        <v>903</v>
      </c>
      <c r="AK125" s="362"/>
      <c r="AL125" s="408"/>
      <c r="AM125" s="451" t="str">
        <f>IF(AND($I120&lt;&gt;"",COUNTIF(AN125:AQ125,TRUE)=0),"未入力","")</f>
        <v/>
      </c>
      <c r="AN125" s="348"/>
      <c r="AO125" s="348"/>
      <c r="AP125" s="348"/>
      <c r="AQ125" s="348"/>
      <c r="AR125" s="348"/>
      <c r="AS125" s="349">
        <f>COUNTIF(AN122:AP122, TRUE)</f>
        <v>0</v>
      </c>
      <c r="AT125" s="344" t="str">
        <f>IF(AND($J116&lt;&gt;"",COUNTA(J125,Q125,X125,AE125)=0),"未入力です。","")</f>
        <v/>
      </c>
    </row>
    <row r="126" spans="1:46" ht="3.95" customHeight="1">
      <c r="A126" s="359"/>
      <c r="B126" s="381"/>
      <c r="C126" s="381"/>
      <c r="D126" s="381"/>
      <c r="E126" s="381"/>
      <c r="F126" s="381"/>
      <c r="G126" s="381"/>
      <c r="H126" s="381"/>
      <c r="I126" s="381"/>
      <c r="J126" s="355"/>
      <c r="K126" s="355"/>
      <c r="L126" s="355"/>
      <c r="M126" s="355"/>
      <c r="N126" s="355"/>
      <c r="O126" s="355"/>
      <c r="P126" s="355"/>
      <c r="Q126" s="355"/>
      <c r="R126" s="355"/>
      <c r="S126" s="355"/>
      <c r="T126" s="355"/>
      <c r="U126" s="355"/>
      <c r="V126" s="355"/>
      <c r="W126" s="355"/>
      <c r="X126" s="355"/>
      <c r="Y126" s="355"/>
      <c r="Z126" s="355"/>
      <c r="AA126" s="355"/>
      <c r="AB126" s="355"/>
      <c r="AC126" s="355"/>
      <c r="AD126" s="355"/>
      <c r="AE126" s="355"/>
      <c r="AF126" s="355"/>
      <c r="AG126" s="355"/>
      <c r="AH126" s="355"/>
      <c r="AI126" s="355"/>
      <c r="AJ126" s="360"/>
      <c r="AK126" s="360"/>
      <c r="AL126" s="361"/>
      <c r="AM126" s="448" t="str">
        <f>IF(AND($I120="",COUNTA(M129,S129,Z129,AG129)&gt;0),"回答不要",
  IF(AND($I120&lt;&gt;"",OR($R$90&lt;&gt;"",$R$91&lt;&gt;""),COUNTIF(AN118:AP118,TRUE)&gt;0),
  IF(AND($I120&lt;&gt;"",COUNTA(M129,S129,Z129,AG129)=0),"未入力",""),""))</f>
        <v/>
      </c>
      <c r="AS126" s="349"/>
    </row>
    <row r="127" spans="1:46" ht="3.95" customHeight="1">
      <c r="A127" s="359"/>
      <c r="B127" s="381"/>
      <c r="C127" s="381"/>
      <c r="D127" s="381"/>
      <c r="E127" s="381"/>
      <c r="F127" s="381"/>
      <c r="G127" s="381"/>
      <c r="H127" s="381"/>
      <c r="I127" s="381"/>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60"/>
      <c r="AK127" s="360"/>
      <c r="AL127" s="361"/>
      <c r="AM127" s="448" t="str">
        <f>IF(AND($I120&lt;&gt;"",COUNTA(M130,S130,Z130,AG130)=0),"未入力","")</f>
        <v/>
      </c>
      <c r="AS127" s="349"/>
    </row>
    <row r="128" spans="1:46" ht="18" customHeight="1">
      <c r="A128" s="359"/>
      <c r="B128" s="885" t="s">
        <v>904</v>
      </c>
      <c r="C128" s="886"/>
      <c r="D128" s="886"/>
      <c r="E128" s="886"/>
      <c r="F128" s="886"/>
      <c r="G128" s="886"/>
      <c r="H128" s="886"/>
      <c r="I128" s="886"/>
      <c r="J128" s="906"/>
      <c r="K128" s="907"/>
      <c r="L128" s="907"/>
      <c r="M128" s="907"/>
      <c r="N128" s="907"/>
      <c r="O128" s="907"/>
      <c r="P128" s="917"/>
      <c r="Q128" s="438"/>
      <c r="R128" s="438"/>
      <c r="S128" s="438"/>
      <c r="T128" s="438"/>
      <c r="U128" s="438"/>
      <c r="V128" s="438"/>
      <c r="W128" s="438"/>
      <c r="X128" s="438"/>
      <c r="Y128" s="438"/>
      <c r="Z128" s="438"/>
      <c r="AA128" s="438"/>
      <c r="AB128" s="438"/>
      <c r="AC128" s="438"/>
      <c r="AD128" s="438"/>
      <c r="AE128" s="438"/>
      <c r="AF128" s="438"/>
      <c r="AG128" s="438"/>
      <c r="AH128" s="438"/>
      <c r="AI128" s="438"/>
      <c r="AJ128" s="360"/>
      <c r="AK128" s="360"/>
      <c r="AL128" s="361"/>
      <c r="AM128" s="448"/>
      <c r="AS128" s="349"/>
    </row>
    <row r="129" spans="1:46" ht="30.95" customHeight="1">
      <c r="A129" s="359"/>
      <c r="B129" s="889" t="s">
        <v>905</v>
      </c>
      <c r="C129" s="890"/>
      <c r="D129" s="890"/>
      <c r="E129" s="890"/>
      <c r="F129" s="890"/>
      <c r="G129" s="890"/>
      <c r="H129" s="890"/>
      <c r="I129" s="918"/>
      <c r="J129" s="357"/>
      <c r="K129" s="379" t="s">
        <v>906</v>
      </c>
      <c r="L129" s="379"/>
      <c r="M129" s="379"/>
      <c r="N129" s="379"/>
      <c r="O129" s="357"/>
      <c r="P129" s="357"/>
      <c r="Q129" s="406" t="s">
        <v>907</v>
      </c>
      <c r="R129" s="370"/>
      <c r="S129" s="370"/>
      <c r="T129" s="357"/>
      <c r="U129" s="370"/>
      <c r="V129" s="370"/>
      <c r="W129" s="357"/>
      <c r="X129" s="370"/>
      <c r="Y129" s="370"/>
      <c r="Z129" s="358"/>
      <c r="AA129" s="359"/>
      <c r="AB129" s="360"/>
      <c r="AC129" s="360"/>
      <c r="AD129" s="360"/>
      <c r="AE129" s="360"/>
      <c r="AF129" s="360"/>
      <c r="AG129" s="360"/>
      <c r="AH129" s="360"/>
      <c r="AI129" s="360"/>
      <c r="AJ129" s="360"/>
      <c r="AK129" s="360"/>
      <c r="AL129" s="361"/>
      <c r="AM129" s="448"/>
      <c r="AN129" s="347" t="b">
        <v>0</v>
      </c>
      <c r="AO129" s="347" t="b">
        <v>0</v>
      </c>
      <c r="AS129" s="349"/>
    </row>
    <row r="130" spans="1:46" ht="17.100000000000001" customHeight="1">
      <c r="A130" s="359"/>
      <c r="B130" s="919" t="s">
        <v>908</v>
      </c>
      <c r="C130" s="920"/>
      <c r="D130" s="920"/>
      <c r="E130" s="920"/>
      <c r="F130" s="920"/>
      <c r="G130" s="920"/>
      <c r="H130" s="920"/>
      <c r="I130" s="921"/>
      <c r="J130" s="374"/>
      <c r="K130" s="357" t="s">
        <v>909</v>
      </c>
      <c r="L130" s="357"/>
      <c r="M130" s="357"/>
      <c r="N130" s="357"/>
      <c r="O130" s="357"/>
      <c r="P130" s="357"/>
      <c r="Q130" s="357"/>
      <c r="R130" s="357"/>
      <c r="S130" s="930" t="s">
        <v>910</v>
      </c>
      <c r="T130" s="930"/>
      <c r="U130" s="930"/>
      <c r="V130" s="930"/>
      <c r="W130" s="930"/>
      <c r="X130" s="357"/>
      <c r="Y130" s="357"/>
      <c r="Z130" s="905" t="s">
        <v>911</v>
      </c>
      <c r="AA130" s="905"/>
      <c r="AB130" s="905"/>
      <c r="AC130" s="905"/>
      <c r="AD130" s="905"/>
      <c r="AE130" s="905"/>
      <c r="AF130" s="905"/>
      <c r="AG130" s="905"/>
      <c r="AH130" s="905"/>
      <c r="AI130" s="925"/>
      <c r="AJ130" s="360"/>
      <c r="AK130" s="360"/>
      <c r="AL130" s="361"/>
      <c r="AN130" s="347" t="b">
        <v>0</v>
      </c>
      <c r="AO130" s="347" t="b">
        <v>0</v>
      </c>
      <c r="AP130" s="347" t="b">
        <v>0</v>
      </c>
      <c r="AS130" s="349"/>
    </row>
    <row r="131" spans="1:46" ht="17.100000000000001" customHeight="1">
      <c r="A131" s="359"/>
      <c r="B131" s="922"/>
      <c r="C131" s="923"/>
      <c r="D131" s="923"/>
      <c r="E131" s="923"/>
      <c r="F131" s="923"/>
      <c r="G131" s="923"/>
      <c r="H131" s="923"/>
      <c r="I131" s="924"/>
      <c r="J131" s="364"/>
      <c r="K131" s="926" t="s">
        <v>912</v>
      </c>
      <c r="L131" s="926"/>
      <c r="M131" s="926"/>
      <c r="N131" s="926"/>
      <c r="O131" s="926"/>
      <c r="P131" s="926"/>
      <c r="Q131" s="926"/>
      <c r="R131" s="926"/>
      <c r="S131" s="365"/>
      <c r="T131" s="360"/>
      <c r="U131" s="926" t="s">
        <v>913</v>
      </c>
      <c r="V131" s="926"/>
      <c r="W131" s="926"/>
      <c r="X131" s="926"/>
      <c r="Y131" s="365"/>
      <c r="Z131" s="365"/>
      <c r="AA131" s="365"/>
      <c r="AB131" s="365"/>
      <c r="AC131" s="365"/>
      <c r="AD131" s="365"/>
      <c r="AE131" s="365"/>
      <c r="AF131" s="365"/>
      <c r="AG131" s="365"/>
      <c r="AH131" s="365"/>
      <c r="AI131" s="366"/>
      <c r="AJ131" s="360"/>
      <c r="AK131" s="360"/>
      <c r="AL131" s="361"/>
      <c r="AN131" s="347" t="b">
        <v>0</v>
      </c>
      <c r="AO131" s="347" t="b">
        <v>0</v>
      </c>
      <c r="AS131" s="349"/>
    </row>
    <row r="132" spans="1:46" ht="17.100000000000001" customHeight="1">
      <c r="A132" s="359"/>
      <c r="B132" s="896" t="s">
        <v>914</v>
      </c>
      <c r="C132" s="897"/>
      <c r="D132" s="897"/>
      <c r="E132" s="897"/>
      <c r="F132" s="897"/>
      <c r="G132" s="897"/>
      <c r="H132" s="897"/>
      <c r="I132" s="898"/>
      <c r="J132" s="372"/>
      <c r="K132" s="886" t="s">
        <v>915</v>
      </c>
      <c r="L132" s="886"/>
      <c r="M132" s="886"/>
      <c r="N132" s="886"/>
      <c r="O132" s="886"/>
      <c r="P132" s="407"/>
      <c r="Q132" s="362"/>
      <c r="R132" s="897" t="s">
        <v>916</v>
      </c>
      <c r="S132" s="897"/>
      <c r="T132" s="897"/>
      <c r="U132" s="897"/>
      <c r="V132" s="897"/>
      <c r="W132" s="897"/>
      <c r="X132" s="362"/>
      <c r="Y132" s="886" t="s">
        <v>917</v>
      </c>
      <c r="Z132" s="886"/>
      <c r="AA132" s="886"/>
      <c r="AB132" s="886"/>
      <c r="AC132" s="886"/>
      <c r="AD132" s="887"/>
      <c r="AE132" s="360"/>
      <c r="AF132" s="360"/>
      <c r="AG132" s="360"/>
      <c r="AH132" s="360"/>
      <c r="AI132" s="355"/>
      <c r="AJ132" s="360"/>
      <c r="AK132" s="360"/>
      <c r="AL132" s="361"/>
      <c r="AN132" s="347" t="b">
        <v>0</v>
      </c>
      <c r="AO132" s="347" t="b">
        <v>0</v>
      </c>
      <c r="AP132" s="347" t="b">
        <v>0</v>
      </c>
      <c r="AS132" s="349"/>
    </row>
    <row r="133" spans="1:46" ht="17.100000000000001" customHeight="1">
      <c r="A133" s="359"/>
      <c r="B133" s="885" t="s">
        <v>918</v>
      </c>
      <c r="C133" s="886"/>
      <c r="D133" s="886"/>
      <c r="E133" s="886"/>
      <c r="F133" s="886"/>
      <c r="G133" s="886"/>
      <c r="H133" s="886"/>
      <c r="I133" s="887"/>
      <c r="J133" s="372"/>
      <c r="K133" s="886" t="s">
        <v>919</v>
      </c>
      <c r="L133" s="886"/>
      <c r="M133" s="886"/>
      <c r="N133" s="886"/>
      <c r="O133" s="886"/>
      <c r="P133" s="407"/>
      <c r="Q133" s="362"/>
      <c r="R133" s="886" t="s">
        <v>920</v>
      </c>
      <c r="S133" s="886"/>
      <c r="T133" s="886"/>
      <c r="U133" s="886"/>
      <c r="V133" s="886"/>
      <c r="W133" s="886"/>
      <c r="X133" s="362"/>
      <c r="Y133" s="897" t="s">
        <v>921</v>
      </c>
      <c r="Z133" s="897"/>
      <c r="AA133" s="897"/>
      <c r="AB133" s="897"/>
      <c r="AC133" s="897"/>
      <c r="AD133" s="898"/>
      <c r="AE133" s="360"/>
      <c r="AF133" s="360"/>
      <c r="AG133" s="360"/>
      <c r="AH133" s="360"/>
      <c r="AI133" s="355"/>
      <c r="AJ133" s="355"/>
      <c r="AK133" s="360"/>
      <c r="AL133" s="361"/>
      <c r="AM133" s="448"/>
      <c r="AN133" s="347" t="b">
        <v>0</v>
      </c>
      <c r="AO133" s="347" t="b">
        <v>0</v>
      </c>
      <c r="AP133" s="347" t="b">
        <v>0</v>
      </c>
      <c r="AS133" s="349"/>
    </row>
    <row r="134" spans="1:46" ht="17.100000000000001" customHeight="1">
      <c r="A134" s="359"/>
      <c r="B134" s="885" t="s">
        <v>892</v>
      </c>
      <c r="C134" s="886"/>
      <c r="D134" s="886"/>
      <c r="E134" s="886"/>
      <c r="F134" s="886"/>
      <c r="G134" s="886"/>
      <c r="H134" s="886"/>
      <c r="I134" s="887"/>
      <c r="J134" s="372"/>
      <c r="K134" s="897" t="s">
        <v>922</v>
      </c>
      <c r="L134" s="897"/>
      <c r="M134" s="897"/>
      <c r="N134" s="897"/>
      <c r="O134" s="897"/>
      <c r="P134" s="897"/>
      <c r="Q134" s="362"/>
      <c r="R134" s="905" t="s">
        <v>923</v>
      </c>
      <c r="S134" s="905"/>
      <c r="T134" s="905"/>
      <c r="U134" s="905"/>
      <c r="V134" s="905"/>
      <c r="W134" s="905"/>
      <c r="X134" s="421"/>
      <c r="Y134" s="905" t="s">
        <v>924</v>
      </c>
      <c r="Z134" s="905"/>
      <c r="AA134" s="905"/>
      <c r="AB134" s="905"/>
      <c r="AC134" s="905"/>
      <c r="AD134" s="358"/>
      <c r="AE134" s="916"/>
      <c r="AF134" s="916"/>
      <c r="AG134" s="916"/>
      <c r="AH134" s="916"/>
      <c r="AI134" s="916"/>
      <c r="AJ134" s="360"/>
      <c r="AK134" s="360"/>
      <c r="AL134" s="361"/>
      <c r="AM134" s="448"/>
      <c r="AN134" s="347" t="b">
        <v>0</v>
      </c>
      <c r="AO134" s="347" t="b">
        <v>0</v>
      </c>
      <c r="AP134" s="347" t="b">
        <v>0</v>
      </c>
      <c r="AS134" s="349"/>
      <c r="AT134" s="350"/>
    </row>
    <row r="135" spans="1:46" ht="17.100000000000001" customHeight="1">
      <c r="A135" s="359"/>
      <c r="B135" s="885" t="s">
        <v>925</v>
      </c>
      <c r="C135" s="886"/>
      <c r="D135" s="886"/>
      <c r="E135" s="886"/>
      <c r="F135" s="886"/>
      <c r="G135" s="886"/>
      <c r="H135" s="886"/>
      <c r="I135" s="887"/>
      <c r="J135" s="360"/>
      <c r="K135" s="886" t="s">
        <v>926</v>
      </c>
      <c r="L135" s="886"/>
      <c r="M135" s="886"/>
      <c r="N135" s="886"/>
      <c r="O135" s="886"/>
      <c r="P135" s="888"/>
      <c r="Q135" s="405"/>
      <c r="R135" s="886" t="s">
        <v>927</v>
      </c>
      <c r="S135" s="886"/>
      <c r="T135" s="886"/>
      <c r="U135" s="886"/>
      <c r="V135" s="886"/>
      <c r="W135" s="362"/>
      <c r="X135" s="419"/>
      <c r="Y135" s="886" t="s">
        <v>928</v>
      </c>
      <c r="Z135" s="886"/>
      <c r="AA135" s="886"/>
      <c r="AB135" s="886"/>
      <c r="AC135" s="886"/>
      <c r="AD135" s="362"/>
      <c r="AE135" s="419"/>
      <c r="AF135" s="905" t="s">
        <v>929</v>
      </c>
      <c r="AG135" s="905"/>
      <c r="AH135" s="905"/>
      <c r="AI135" s="905"/>
      <c r="AJ135" s="905"/>
      <c r="AK135" s="379"/>
      <c r="AL135" s="408"/>
      <c r="AM135" s="453"/>
      <c r="AN135" s="347" t="b">
        <v>0</v>
      </c>
      <c r="AO135" s="347" t="b">
        <v>0</v>
      </c>
      <c r="AP135" s="347" t="b">
        <v>0</v>
      </c>
      <c r="AQ135" s="347" t="b">
        <v>0</v>
      </c>
      <c r="AS135" s="349"/>
    </row>
    <row r="136" spans="1:46" ht="20.100000000000001" customHeight="1">
      <c r="A136" s="359"/>
      <c r="B136" s="885" t="s">
        <v>930</v>
      </c>
      <c r="C136" s="886"/>
      <c r="D136" s="886"/>
      <c r="E136" s="886"/>
      <c r="F136" s="886"/>
      <c r="G136" s="886"/>
      <c r="H136" s="886"/>
      <c r="I136" s="887"/>
      <c r="J136" s="906"/>
      <c r="K136" s="907"/>
      <c r="L136" s="907"/>
      <c r="M136" s="907"/>
      <c r="N136" s="907"/>
      <c r="O136" s="362" t="s">
        <v>398</v>
      </c>
      <c r="P136" s="362"/>
      <c r="Q136" s="908"/>
      <c r="R136" s="907"/>
      <c r="S136" s="907"/>
      <c r="T136" s="907"/>
      <c r="U136" s="907"/>
      <c r="V136" s="362" t="s">
        <v>398</v>
      </c>
      <c r="W136" s="362"/>
      <c r="X136" s="908"/>
      <c r="Y136" s="907"/>
      <c r="Z136" s="907"/>
      <c r="AA136" s="907"/>
      <c r="AB136" s="907"/>
      <c r="AC136" s="362" t="s">
        <v>398</v>
      </c>
      <c r="AD136" s="362"/>
      <c r="AE136" s="909"/>
      <c r="AF136" s="892"/>
      <c r="AG136" s="892"/>
      <c r="AH136" s="892"/>
      <c r="AI136" s="892"/>
      <c r="AJ136" s="357" t="s">
        <v>398</v>
      </c>
      <c r="AK136" s="357"/>
      <c r="AL136" s="408"/>
      <c r="AM136" s="448"/>
      <c r="AS136" s="349"/>
    </row>
    <row r="137" spans="1:46" ht="27" customHeight="1">
      <c r="A137" s="359"/>
      <c r="B137" s="927" t="s">
        <v>902</v>
      </c>
      <c r="C137" s="928"/>
      <c r="D137" s="928"/>
      <c r="E137" s="928"/>
      <c r="F137" s="928"/>
      <c r="G137" s="928"/>
      <c r="H137" s="928"/>
      <c r="I137" s="929"/>
      <c r="J137" s="913"/>
      <c r="K137" s="914"/>
      <c r="L137" s="914"/>
      <c r="M137" s="914"/>
      <c r="N137" s="914"/>
      <c r="O137" s="362" t="s">
        <v>903</v>
      </c>
      <c r="P137" s="362"/>
      <c r="Q137" s="915"/>
      <c r="R137" s="914"/>
      <c r="S137" s="914"/>
      <c r="T137" s="914"/>
      <c r="U137" s="914"/>
      <c r="V137" s="362" t="s">
        <v>903</v>
      </c>
      <c r="W137" s="362"/>
      <c r="X137" s="915"/>
      <c r="Y137" s="914"/>
      <c r="Z137" s="914"/>
      <c r="AA137" s="914"/>
      <c r="AB137" s="914"/>
      <c r="AC137" s="362" t="s">
        <v>903</v>
      </c>
      <c r="AD137" s="362"/>
      <c r="AE137" s="915"/>
      <c r="AF137" s="914"/>
      <c r="AG137" s="914"/>
      <c r="AH137" s="914"/>
      <c r="AI137" s="914"/>
      <c r="AJ137" s="362" t="s">
        <v>903</v>
      </c>
      <c r="AK137" s="362"/>
      <c r="AL137" s="408"/>
      <c r="AM137" s="448"/>
      <c r="AS137" s="349"/>
    </row>
    <row r="138" spans="1:46" ht="3.95" customHeight="1">
      <c r="A138" s="359"/>
      <c r="B138" s="386"/>
      <c r="C138" s="386"/>
      <c r="D138" s="386"/>
      <c r="E138" s="386"/>
      <c r="F138" s="386"/>
      <c r="G138" s="386"/>
      <c r="H138" s="386"/>
      <c r="I138" s="386"/>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60"/>
      <c r="AK138" s="360"/>
      <c r="AL138" s="361"/>
      <c r="AM138" s="448" t="str">
        <f>IF(AND($AN$87=TRUE,COUNTA(T138:V140)=0),"未入力",
IF(COUNTA(T138:V140)&gt;1,"複数選択",""))</f>
        <v/>
      </c>
      <c r="AS138" s="349"/>
    </row>
    <row r="139" spans="1:46" ht="3.95" customHeight="1">
      <c r="A139" s="359"/>
      <c r="B139" s="386"/>
      <c r="C139" s="386"/>
      <c r="D139" s="386"/>
      <c r="E139" s="386"/>
      <c r="F139" s="386"/>
      <c r="G139" s="386"/>
      <c r="H139" s="386"/>
      <c r="I139" s="386"/>
      <c r="J139" s="355"/>
      <c r="K139" s="355"/>
      <c r="L139" s="355"/>
      <c r="M139" s="355"/>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60"/>
      <c r="AK139" s="360"/>
      <c r="AL139" s="361"/>
      <c r="AM139" s="448"/>
      <c r="AS139" s="349"/>
    </row>
    <row r="140" spans="1:46" ht="18" customHeight="1">
      <c r="A140" s="359"/>
      <c r="B140" s="885" t="s">
        <v>904</v>
      </c>
      <c r="C140" s="886"/>
      <c r="D140" s="886"/>
      <c r="E140" s="886"/>
      <c r="F140" s="886"/>
      <c r="G140" s="886"/>
      <c r="H140" s="886"/>
      <c r="I140" s="886"/>
      <c r="J140" s="906"/>
      <c r="K140" s="907"/>
      <c r="L140" s="907"/>
      <c r="M140" s="907"/>
      <c r="N140" s="907"/>
      <c r="O140" s="907"/>
      <c r="P140" s="917"/>
      <c r="Q140" s="438"/>
      <c r="R140" s="438"/>
      <c r="S140" s="438"/>
      <c r="T140" s="438"/>
      <c r="U140" s="438"/>
      <c r="V140" s="438"/>
      <c r="W140" s="438"/>
      <c r="X140" s="438"/>
      <c r="Y140" s="438"/>
      <c r="Z140" s="438"/>
      <c r="AA140" s="438"/>
      <c r="AB140" s="438"/>
      <c r="AC140" s="438"/>
      <c r="AD140" s="438"/>
      <c r="AE140" s="438"/>
      <c r="AF140" s="438"/>
      <c r="AG140" s="438"/>
      <c r="AH140" s="438"/>
      <c r="AI140" s="438"/>
      <c r="AJ140" s="360"/>
      <c r="AK140" s="360"/>
      <c r="AL140" s="361"/>
      <c r="AM140" s="448"/>
      <c r="AS140" s="349"/>
    </row>
    <row r="141" spans="1:46" ht="30.95" customHeight="1">
      <c r="A141" s="359"/>
      <c r="B141" s="889" t="s">
        <v>905</v>
      </c>
      <c r="C141" s="890"/>
      <c r="D141" s="890"/>
      <c r="E141" s="890"/>
      <c r="F141" s="890"/>
      <c r="G141" s="890"/>
      <c r="H141" s="890"/>
      <c r="I141" s="918"/>
      <c r="J141" s="374"/>
      <c r="K141" s="379" t="s">
        <v>906</v>
      </c>
      <c r="L141" s="379"/>
      <c r="M141" s="379"/>
      <c r="N141" s="379"/>
      <c r="O141" s="357"/>
      <c r="P141" s="381"/>
      <c r="Q141" s="406" t="s">
        <v>907</v>
      </c>
      <c r="R141" s="370"/>
      <c r="S141" s="370"/>
      <c r="T141" s="357"/>
      <c r="U141" s="370"/>
      <c r="V141" s="370"/>
      <c r="W141" s="357"/>
      <c r="X141" s="370"/>
      <c r="Y141" s="370"/>
      <c r="Z141" s="358"/>
      <c r="AA141" s="359"/>
      <c r="AB141" s="360"/>
      <c r="AC141" s="360"/>
      <c r="AD141" s="360"/>
      <c r="AE141" s="360"/>
      <c r="AF141" s="360"/>
      <c r="AG141" s="360"/>
      <c r="AH141" s="360"/>
      <c r="AI141" s="360"/>
      <c r="AJ141" s="360"/>
      <c r="AK141" s="360"/>
      <c r="AL141" s="361"/>
      <c r="AM141" s="448" t="str">
        <f>IF(AND($AN$87=TRUE,COUNTIF(AN141:AP141,TRUE)=0),"未入力",IF(COUNTIF(AN141:AP141,TRUE)=2,"複数選択",""))</f>
        <v/>
      </c>
      <c r="AN141" s="347" t="b">
        <v>0</v>
      </c>
      <c r="AO141" s="347" t="b">
        <v>0</v>
      </c>
      <c r="AS141" s="349"/>
    </row>
    <row r="142" spans="1:46" ht="17.100000000000001" customHeight="1">
      <c r="A142" s="359"/>
      <c r="B142" s="919" t="s">
        <v>908</v>
      </c>
      <c r="C142" s="920"/>
      <c r="D142" s="920"/>
      <c r="E142" s="920"/>
      <c r="F142" s="920"/>
      <c r="G142" s="920"/>
      <c r="H142" s="920"/>
      <c r="I142" s="921"/>
      <c r="J142" s="374"/>
      <c r="K142" s="357" t="s">
        <v>909</v>
      </c>
      <c r="L142" s="357"/>
      <c r="M142" s="357"/>
      <c r="N142" s="357"/>
      <c r="O142" s="357"/>
      <c r="P142" s="357"/>
      <c r="Q142" s="357"/>
      <c r="R142" s="357"/>
      <c r="S142" s="905" t="s">
        <v>931</v>
      </c>
      <c r="T142" s="905"/>
      <c r="U142" s="905"/>
      <c r="V142" s="905"/>
      <c r="W142" s="905"/>
      <c r="X142" s="357"/>
      <c r="Y142" s="357"/>
      <c r="Z142" s="905" t="s">
        <v>911</v>
      </c>
      <c r="AA142" s="905"/>
      <c r="AB142" s="905"/>
      <c r="AC142" s="905"/>
      <c r="AD142" s="905"/>
      <c r="AE142" s="905"/>
      <c r="AF142" s="905"/>
      <c r="AG142" s="905"/>
      <c r="AH142" s="905"/>
      <c r="AI142" s="925"/>
      <c r="AJ142" s="360"/>
      <c r="AK142" s="360"/>
      <c r="AL142" s="361"/>
      <c r="AM142" s="448" t="str">
        <f>IF(AND($AN$87=TRUE,COUNTIF(AN142:AP142,TRUE)=0),"未入力",IF(COUNTIF(AN142:AP142,TRUE)=2,"複数選択",""))</f>
        <v/>
      </c>
      <c r="AN142" s="347" t="b">
        <v>0</v>
      </c>
      <c r="AO142" s="347" t="b">
        <v>0</v>
      </c>
      <c r="AP142" s="347" t="b">
        <v>0</v>
      </c>
      <c r="AS142" s="349"/>
    </row>
    <row r="143" spans="1:46" ht="17.100000000000001" customHeight="1">
      <c r="A143" s="359"/>
      <c r="B143" s="922"/>
      <c r="C143" s="923"/>
      <c r="D143" s="923"/>
      <c r="E143" s="923"/>
      <c r="F143" s="923"/>
      <c r="G143" s="923"/>
      <c r="H143" s="923"/>
      <c r="I143" s="924"/>
      <c r="J143" s="364"/>
      <c r="K143" s="926" t="s">
        <v>912</v>
      </c>
      <c r="L143" s="926"/>
      <c r="M143" s="926"/>
      <c r="N143" s="926"/>
      <c r="O143" s="926"/>
      <c r="P143" s="926"/>
      <c r="Q143" s="926"/>
      <c r="R143" s="926"/>
      <c r="S143" s="365"/>
      <c r="T143" s="365"/>
      <c r="U143" s="926" t="s">
        <v>913</v>
      </c>
      <c r="V143" s="926"/>
      <c r="W143" s="926"/>
      <c r="X143" s="926"/>
      <c r="Y143" s="365"/>
      <c r="Z143" s="365"/>
      <c r="AA143" s="365"/>
      <c r="AB143" s="365"/>
      <c r="AC143" s="365"/>
      <c r="AD143" s="365"/>
      <c r="AE143" s="365"/>
      <c r="AF143" s="365"/>
      <c r="AG143" s="365"/>
      <c r="AH143" s="365"/>
      <c r="AI143" s="366"/>
      <c r="AJ143" s="360"/>
      <c r="AK143" s="360"/>
      <c r="AL143" s="361"/>
      <c r="AM143" s="448" t="str">
        <f>IF(AND($AN$87=TRUE,K143=""),"未入力","")</f>
        <v/>
      </c>
      <c r="AN143" s="347" t="b">
        <v>0</v>
      </c>
      <c r="AO143" s="347" t="b">
        <v>0</v>
      </c>
      <c r="AS143" s="349"/>
    </row>
    <row r="144" spans="1:46" ht="17.100000000000001" customHeight="1">
      <c r="A144" s="359"/>
      <c r="B144" s="896" t="s">
        <v>914</v>
      </c>
      <c r="C144" s="897"/>
      <c r="D144" s="897"/>
      <c r="E144" s="897"/>
      <c r="F144" s="897"/>
      <c r="G144" s="897"/>
      <c r="H144" s="897"/>
      <c r="I144" s="898"/>
      <c r="J144" s="372"/>
      <c r="K144" s="886" t="s">
        <v>915</v>
      </c>
      <c r="L144" s="886"/>
      <c r="M144" s="886"/>
      <c r="N144" s="886"/>
      <c r="O144" s="886"/>
      <c r="P144" s="407"/>
      <c r="Q144" s="362"/>
      <c r="R144" s="897" t="s">
        <v>916</v>
      </c>
      <c r="S144" s="897"/>
      <c r="T144" s="897"/>
      <c r="U144" s="897"/>
      <c r="V144" s="897"/>
      <c r="W144" s="897"/>
      <c r="X144" s="362"/>
      <c r="Y144" s="886" t="s">
        <v>917</v>
      </c>
      <c r="Z144" s="886"/>
      <c r="AA144" s="886"/>
      <c r="AB144" s="886"/>
      <c r="AC144" s="886"/>
      <c r="AD144" s="887"/>
      <c r="AE144" s="360"/>
      <c r="AF144" s="360"/>
      <c r="AG144" s="360"/>
      <c r="AH144" s="360"/>
      <c r="AI144" s="355"/>
      <c r="AJ144" s="360"/>
      <c r="AK144" s="360"/>
      <c r="AL144" s="361"/>
      <c r="AM144" s="448" t="str">
        <f>IF(AND($AN$87=TRUE,M144=""),"未入力","")</f>
        <v/>
      </c>
      <c r="AN144" s="347" t="b">
        <v>0</v>
      </c>
      <c r="AO144" s="347" t="b">
        <v>0</v>
      </c>
      <c r="AP144" s="347" t="b">
        <v>0</v>
      </c>
      <c r="AS144" s="349"/>
    </row>
    <row r="145" spans="1:46" ht="17.100000000000001" customHeight="1">
      <c r="A145" s="359"/>
      <c r="B145" s="885" t="s">
        <v>918</v>
      </c>
      <c r="C145" s="886"/>
      <c r="D145" s="886"/>
      <c r="E145" s="886"/>
      <c r="F145" s="886"/>
      <c r="G145" s="886"/>
      <c r="H145" s="886"/>
      <c r="I145" s="887"/>
      <c r="J145" s="372"/>
      <c r="K145" s="886" t="s">
        <v>919</v>
      </c>
      <c r="L145" s="886"/>
      <c r="M145" s="886"/>
      <c r="N145" s="886"/>
      <c r="O145" s="886"/>
      <c r="P145" s="407"/>
      <c r="Q145" s="362"/>
      <c r="R145" s="886" t="s">
        <v>920</v>
      </c>
      <c r="S145" s="886"/>
      <c r="T145" s="886"/>
      <c r="U145" s="886"/>
      <c r="V145" s="886"/>
      <c r="W145" s="886"/>
      <c r="X145" s="362"/>
      <c r="Y145" s="897" t="s">
        <v>921</v>
      </c>
      <c r="Z145" s="897"/>
      <c r="AA145" s="897"/>
      <c r="AB145" s="897"/>
      <c r="AC145" s="897"/>
      <c r="AD145" s="898"/>
      <c r="AE145" s="360"/>
      <c r="AF145" s="360"/>
      <c r="AG145" s="360"/>
      <c r="AH145" s="360"/>
      <c r="AI145" s="355"/>
      <c r="AJ145" s="360"/>
      <c r="AK145" s="360"/>
      <c r="AL145" s="361"/>
      <c r="AM145" s="448" t="str">
        <f>IF(AND($AN$87=TRUE,COUNTIF(AN145:AP145,TRUE)=0),"未入力","")</f>
        <v/>
      </c>
      <c r="AN145" s="347" t="b">
        <v>0</v>
      </c>
      <c r="AO145" s="347" t="b">
        <v>0</v>
      </c>
      <c r="AP145" s="347" t="b">
        <v>0</v>
      </c>
      <c r="AS145" s="349"/>
    </row>
    <row r="146" spans="1:46" ht="17.100000000000001" customHeight="1">
      <c r="A146" s="359"/>
      <c r="B146" s="885" t="s">
        <v>892</v>
      </c>
      <c r="C146" s="886"/>
      <c r="D146" s="886"/>
      <c r="E146" s="886"/>
      <c r="F146" s="886"/>
      <c r="G146" s="886"/>
      <c r="H146" s="886"/>
      <c r="I146" s="887"/>
      <c r="J146" s="372"/>
      <c r="K146" s="897" t="s">
        <v>922</v>
      </c>
      <c r="L146" s="897"/>
      <c r="M146" s="897"/>
      <c r="N146" s="897"/>
      <c r="O146" s="897"/>
      <c r="P146" s="897"/>
      <c r="Q146" s="362"/>
      <c r="R146" s="905" t="s">
        <v>923</v>
      </c>
      <c r="S146" s="905"/>
      <c r="T146" s="905"/>
      <c r="U146" s="905"/>
      <c r="V146" s="905"/>
      <c r="W146" s="905"/>
      <c r="X146" s="421"/>
      <c r="Y146" s="905" t="s">
        <v>924</v>
      </c>
      <c r="Z146" s="905"/>
      <c r="AA146" s="905"/>
      <c r="AB146" s="905"/>
      <c r="AC146" s="905"/>
      <c r="AD146" s="358"/>
      <c r="AE146" s="916"/>
      <c r="AF146" s="916"/>
      <c r="AG146" s="916"/>
      <c r="AH146" s="916"/>
      <c r="AI146" s="916"/>
      <c r="AJ146" s="360"/>
      <c r="AK146" s="360"/>
      <c r="AL146" s="361"/>
      <c r="AM146" s="448" t="str">
        <f>IF(AND($AN$87=TRUE,N146=""),"未入力","")</f>
        <v/>
      </c>
      <c r="AN146" s="347" t="b">
        <v>0</v>
      </c>
      <c r="AO146" s="347" t="b">
        <v>0</v>
      </c>
      <c r="AP146" s="347" t="b">
        <v>0</v>
      </c>
      <c r="AS146" s="349"/>
    </row>
    <row r="147" spans="1:46" ht="17.100000000000001" customHeight="1">
      <c r="A147" s="359"/>
      <c r="B147" s="885" t="s">
        <v>925</v>
      </c>
      <c r="C147" s="886"/>
      <c r="D147" s="886"/>
      <c r="E147" s="886"/>
      <c r="F147" s="886"/>
      <c r="G147" s="886"/>
      <c r="H147" s="886"/>
      <c r="I147" s="887"/>
      <c r="J147" s="372"/>
      <c r="K147" s="886" t="s">
        <v>926</v>
      </c>
      <c r="L147" s="886"/>
      <c r="M147" s="886"/>
      <c r="N147" s="886"/>
      <c r="O147" s="886"/>
      <c r="P147" s="888"/>
      <c r="Q147" s="360"/>
      <c r="R147" s="886" t="s">
        <v>927</v>
      </c>
      <c r="S147" s="886"/>
      <c r="T147" s="886"/>
      <c r="U147" s="886"/>
      <c r="V147" s="886"/>
      <c r="W147" s="362"/>
      <c r="X147" s="393"/>
      <c r="Y147" s="886" t="s">
        <v>928</v>
      </c>
      <c r="Z147" s="886"/>
      <c r="AA147" s="886"/>
      <c r="AB147" s="886"/>
      <c r="AC147" s="886"/>
      <c r="AD147" s="362"/>
      <c r="AE147" s="393"/>
      <c r="AF147" s="905" t="s">
        <v>929</v>
      </c>
      <c r="AG147" s="905"/>
      <c r="AH147" s="905"/>
      <c r="AI147" s="905"/>
      <c r="AJ147" s="905"/>
      <c r="AK147" s="379"/>
      <c r="AL147" s="408"/>
      <c r="AM147" s="448" t="str">
        <f>IF(AND($AN$87=TRUE,N147=""),"未入力","")</f>
        <v/>
      </c>
      <c r="AN147" s="347" t="b">
        <v>0</v>
      </c>
      <c r="AO147" s="347" t="b">
        <v>0</v>
      </c>
      <c r="AP147" s="347" t="b">
        <v>0</v>
      </c>
      <c r="AQ147" s="347" t="b">
        <v>0</v>
      </c>
      <c r="AS147" s="349"/>
    </row>
    <row r="148" spans="1:46" ht="20.100000000000001" customHeight="1">
      <c r="A148" s="359"/>
      <c r="B148" s="885" t="s">
        <v>930</v>
      </c>
      <c r="C148" s="886"/>
      <c r="D148" s="886"/>
      <c r="E148" s="886"/>
      <c r="F148" s="886"/>
      <c r="G148" s="886"/>
      <c r="H148" s="886"/>
      <c r="I148" s="887"/>
      <c r="J148" s="906"/>
      <c r="K148" s="907"/>
      <c r="L148" s="907"/>
      <c r="M148" s="907"/>
      <c r="N148" s="907"/>
      <c r="O148" s="362" t="s">
        <v>398</v>
      </c>
      <c r="P148" s="362"/>
      <c r="Q148" s="908"/>
      <c r="R148" s="907"/>
      <c r="S148" s="907"/>
      <c r="T148" s="907"/>
      <c r="U148" s="907"/>
      <c r="V148" s="362" t="s">
        <v>398</v>
      </c>
      <c r="W148" s="362"/>
      <c r="X148" s="908"/>
      <c r="Y148" s="907"/>
      <c r="Z148" s="907"/>
      <c r="AA148" s="907"/>
      <c r="AB148" s="907"/>
      <c r="AC148" s="362" t="s">
        <v>398</v>
      </c>
      <c r="AD148" s="362"/>
      <c r="AE148" s="909"/>
      <c r="AF148" s="892"/>
      <c r="AG148" s="892"/>
      <c r="AH148" s="892"/>
      <c r="AI148" s="892"/>
      <c r="AJ148" s="357" t="s">
        <v>398</v>
      </c>
      <c r="AK148" s="357"/>
      <c r="AL148" s="408"/>
      <c r="AM148" s="448"/>
      <c r="AS148" s="349"/>
    </row>
    <row r="149" spans="1:46" ht="27" customHeight="1">
      <c r="A149" s="359"/>
      <c r="B149" s="910" t="s">
        <v>902</v>
      </c>
      <c r="C149" s="911"/>
      <c r="D149" s="911"/>
      <c r="E149" s="911"/>
      <c r="F149" s="911"/>
      <c r="G149" s="911"/>
      <c r="H149" s="911"/>
      <c r="I149" s="912"/>
      <c r="J149" s="913"/>
      <c r="K149" s="914"/>
      <c r="L149" s="914"/>
      <c r="M149" s="914"/>
      <c r="N149" s="914"/>
      <c r="O149" s="362" t="s">
        <v>903</v>
      </c>
      <c r="P149" s="362"/>
      <c r="Q149" s="915"/>
      <c r="R149" s="914"/>
      <c r="S149" s="914"/>
      <c r="T149" s="914"/>
      <c r="U149" s="914"/>
      <c r="V149" s="362" t="s">
        <v>903</v>
      </c>
      <c r="W149" s="362"/>
      <c r="X149" s="915"/>
      <c r="Y149" s="914"/>
      <c r="Z149" s="914"/>
      <c r="AA149" s="914"/>
      <c r="AB149" s="914"/>
      <c r="AC149" s="362" t="s">
        <v>903</v>
      </c>
      <c r="AD149" s="362"/>
      <c r="AE149" s="915"/>
      <c r="AF149" s="914"/>
      <c r="AG149" s="914"/>
      <c r="AH149" s="914"/>
      <c r="AI149" s="914"/>
      <c r="AJ149" s="362" t="s">
        <v>903</v>
      </c>
      <c r="AK149" s="362"/>
      <c r="AL149" s="408"/>
      <c r="AM149" s="448"/>
      <c r="AS149" s="349"/>
    </row>
    <row r="150" spans="1:46" ht="3.95" customHeight="1">
      <c r="A150" s="364"/>
      <c r="B150" s="409"/>
      <c r="C150" s="409"/>
      <c r="D150" s="409"/>
      <c r="E150" s="409"/>
      <c r="F150" s="409"/>
      <c r="G150" s="409"/>
      <c r="H150" s="409"/>
      <c r="I150" s="409"/>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65"/>
      <c r="AK150" s="365"/>
      <c r="AL150" s="366"/>
      <c r="AM150" s="448"/>
      <c r="AS150" s="349"/>
    </row>
    <row r="151" spans="1:46" ht="3.95" customHeight="1">
      <c r="A151" s="362"/>
      <c r="B151" s="410"/>
      <c r="C151" s="410"/>
      <c r="D151" s="410"/>
      <c r="E151" s="410"/>
      <c r="F151" s="410"/>
      <c r="G151" s="410"/>
      <c r="H151" s="410"/>
      <c r="I151" s="410"/>
      <c r="J151" s="407"/>
      <c r="K151" s="407"/>
      <c r="L151" s="407"/>
      <c r="M151" s="407"/>
      <c r="N151" s="407"/>
      <c r="O151" s="407"/>
      <c r="P151" s="407"/>
      <c r="Q151" s="407"/>
      <c r="R151" s="407"/>
      <c r="S151" s="407"/>
      <c r="T151" s="407"/>
      <c r="U151" s="407"/>
      <c r="V151" s="407"/>
      <c r="W151" s="407"/>
      <c r="X151" s="407"/>
      <c r="Y151" s="407"/>
      <c r="Z151" s="407"/>
      <c r="AA151" s="407"/>
      <c r="AB151" s="407"/>
      <c r="AC151" s="407"/>
      <c r="AD151" s="407"/>
      <c r="AE151" s="407"/>
      <c r="AF151" s="407"/>
      <c r="AG151" s="407"/>
      <c r="AH151" s="407"/>
      <c r="AI151" s="407"/>
      <c r="AJ151" s="362"/>
      <c r="AK151" s="362"/>
      <c r="AL151" s="362"/>
      <c r="AM151" s="448"/>
      <c r="AS151" s="349"/>
    </row>
    <row r="152" spans="1:46" ht="17.45" customHeight="1">
      <c r="A152" s="889" t="s">
        <v>932</v>
      </c>
      <c r="B152" s="890"/>
      <c r="C152" s="890"/>
      <c r="D152" s="890"/>
      <c r="E152" s="890"/>
      <c r="F152" s="890"/>
      <c r="G152" s="890"/>
      <c r="H152" s="890"/>
      <c r="I152" s="890"/>
      <c r="J152" s="890"/>
      <c r="K152" s="890"/>
      <c r="L152" s="890"/>
      <c r="M152" s="890"/>
      <c r="N152" s="375"/>
      <c r="O152" s="375"/>
      <c r="P152" s="375"/>
      <c r="Q152" s="375"/>
      <c r="R152" s="375"/>
      <c r="S152" s="375"/>
      <c r="T152" s="375"/>
      <c r="U152" s="375"/>
      <c r="V152" s="375"/>
      <c r="W152" s="375"/>
      <c r="X152" s="375"/>
      <c r="Y152" s="375"/>
      <c r="Z152" s="375"/>
      <c r="AA152" s="375"/>
      <c r="AB152" s="375"/>
      <c r="AC152" s="375"/>
      <c r="AD152" s="375"/>
      <c r="AE152" s="375"/>
      <c r="AF152" s="375"/>
      <c r="AG152" s="375"/>
      <c r="AH152" s="375"/>
      <c r="AI152" s="375"/>
      <c r="AJ152" s="357"/>
      <c r="AK152" s="357"/>
      <c r="AL152" s="358"/>
      <c r="AM152" s="448"/>
      <c r="AS152" s="349"/>
    </row>
    <row r="153" spans="1:46" ht="20.100000000000001" customHeight="1">
      <c r="A153" s="359" t="s">
        <v>933</v>
      </c>
      <c r="B153" s="885" t="s">
        <v>934</v>
      </c>
      <c r="C153" s="886"/>
      <c r="D153" s="886"/>
      <c r="E153" s="886"/>
      <c r="F153" s="886"/>
      <c r="G153" s="886"/>
      <c r="H153" s="886"/>
      <c r="I153" s="886"/>
      <c r="J153" s="886"/>
      <c r="K153" s="887"/>
      <c r="L153" s="891"/>
      <c r="M153" s="892"/>
      <c r="N153" s="892"/>
      <c r="O153" s="892"/>
      <c r="P153" s="892"/>
      <c r="Q153" s="892"/>
      <c r="R153" s="892"/>
      <c r="S153" s="892"/>
      <c r="T153" s="364" t="s">
        <v>935</v>
      </c>
      <c r="U153" s="365"/>
      <c r="V153" s="365"/>
      <c r="W153" s="365"/>
      <c r="X153" s="365"/>
      <c r="Y153" s="365"/>
      <c r="Z153" s="365"/>
      <c r="AA153" s="365"/>
      <c r="AB153" s="365"/>
      <c r="AC153" s="360"/>
      <c r="AD153" s="360"/>
      <c r="AE153" s="360"/>
      <c r="AF153" s="360"/>
      <c r="AG153" s="360"/>
      <c r="AH153" s="360"/>
      <c r="AI153" s="360"/>
      <c r="AJ153" s="360"/>
      <c r="AK153" s="360"/>
      <c r="AL153" s="361"/>
      <c r="AM153" s="448"/>
      <c r="AS153" s="349"/>
      <c r="AT153" s="344" t="str">
        <f>IF(AND($AP$78=TRUE,COUNTA(L153)=0),"【４．工事種別】で改築の場合は回答は必須です。","")</f>
        <v/>
      </c>
    </row>
    <row r="154" spans="1:46" ht="17.100000000000001" customHeight="1">
      <c r="A154" s="359" t="s">
        <v>936</v>
      </c>
      <c r="B154" s="885" t="s">
        <v>937</v>
      </c>
      <c r="C154" s="886"/>
      <c r="D154" s="886"/>
      <c r="E154" s="886"/>
      <c r="F154" s="886"/>
      <c r="G154" s="886"/>
      <c r="H154" s="886"/>
      <c r="I154" s="886"/>
      <c r="J154" s="886"/>
      <c r="K154" s="887"/>
      <c r="L154" s="372"/>
      <c r="M154" s="362" t="s">
        <v>938</v>
      </c>
      <c r="N154" s="362"/>
      <c r="O154" s="362"/>
      <c r="P154" s="362"/>
      <c r="Q154" s="362"/>
      <c r="R154" s="362"/>
      <c r="S154" s="362"/>
      <c r="T154" s="362"/>
      <c r="U154" s="362"/>
      <c r="V154" s="362"/>
      <c r="W154" s="362"/>
      <c r="X154" s="362"/>
      <c r="Y154" s="385" t="s">
        <v>907</v>
      </c>
      <c r="Z154" s="385"/>
      <c r="AA154" s="385"/>
      <c r="AB154" s="411"/>
      <c r="AC154" s="360"/>
      <c r="AD154" s="360"/>
      <c r="AE154" s="360"/>
      <c r="AF154" s="360"/>
      <c r="AG154" s="360"/>
      <c r="AH154" s="360"/>
      <c r="AI154" s="360"/>
      <c r="AJ154" s="360"/>
      <c r="AK154" s="360"/>
      <c r="AL154" s="361"/>
      <c r="AM154" s="448"/>
      <c r="AN154" s="347" t="b">
        <v>0</v>
      </c>
      <c r="AO154" s="347" t="b">
        <v>0</v>
      </c>
      <c r="AS154" s="349">
        <f>COUNTIF(AN154:AO154, TRUE)</f>
        <v>0</v>
      </c>
      <c r="AT154" s="344" t="str">
        <f>IFERROR(IF(AS154&gt;=2,"選択は1つまでです。",IF(AND($AP$78=TRUE,COUNTIF(AN154:AO154,TRUE)=0),"【４．工事種別】で改築の場合は回答は必須です。","")),"")</f>
        <v/>
      </c>
    </row>
    <row r="155" spans="1:46" ht="17.100000000000001" customHeight="1">
      <c r="A155" s="359" t="s">
        <v>939</v>
      </c>
      <c r="B155" s="885" t="s">
        <v>940</v>
      </c>
      <c r="C155" s="886"/>
      <c r="D155" s="886"/>
      <c r="E155" s="886"/>
      <c r="F155" s="886"/>
      <c r="G155" s="886"/>
      <c r="H155" s="886"/>
      <c r="I155" s="886"/>
      <c r="J155" s="886"/>
      <c r="K155" s="887"/>
      <c r="L155" s="372"/>
      <c r="M155" s="385" t="s">
        <v>941</v>
      </c>
      <c r="N155" s="385"/>
      <c r="O155" s="385"/>
      <c r="P155" s="385"/>
      <c r="Q155" s="362"/>
      <c r="R155" s="362"/>
      <c r="S155" s="362"/>
      <c r="T155" s="362"/>
      <c r="U155" s="362"/>
      <c r="V155" s="362"/>
      <c r="W155" s="362"/>
      <c r="X155" s="362"/>
      <c r="Y155" s="385" t="s">
        <v>907</v>
      </c>
      <c r="Z155" s="385"/>
      <c r="AA155" s="385"/>
      <c r="AB155" s="411"/>
      <c r="AC155" s="360"/>
      <c r="AD155" s="360"/>
      <c r="AE155" s="360"/>
      <c r="AF155" s="360"/>
      <c r="AG155" s="360"/>
      <c r="AH155" s="360"/>
      <c r="AI155" s="360"/>
      <c r="AJ155" s="360"/>
      <c r="AK155" s="360"/>
      <c r="AL155" s="361"/>
      <c r="AM155" s="448"/>
      <c r="AN155" s="347" t="b">
        <v>0</v>
      </c>
      <c r="AO155" s="347" t="b">
        <v>0</v>
      </c>
      <c r="AS155" s="349">
        <f>COUNTIF(AN155:AO155, TRUE)</f>
        <v>0</v>
      </c>
      <c r="AT155" s="344" t="str">
        <f>IFERROR(IF(AS155&gt;=2,"選択は1つまでです。",IF(AND($AP$78=TRUE,COUNTIF(AN155:AO155,TRUE)=0),"【４．工事種別】で改築の場合は回答は必須です。","")),"")</f>
        <v/>
      </c>
    </row>
    <row r="156" spans="1:46" ht="20.100000000000001" customHeight="1">
      <c r="A156" s="359" t="s">
        <v>942</v>
      </c>
      <c r="B156" s="885" t="s">
        <v>943</v>
      </c>
      <c r="C156" s="886"/>
      <c r="D156" s="886"/>
      <c r="E156" s="886"/>
      <c r="F156" s="886"/>
      <c r="G156" s="886"/>
      <c r="H156" s="886"/>
      <c r="I156" s="886"/>
      <c r="J156" s="886"/>
      <c r="K156" s="887"/>
      <c r="L156" s="893"/>
      <c r="M156" s="894"/>
      <c r="N156" s="894"/>
      <c r="O156" s="894"/>
      <c r="P156" s="894"/>
      <c r="Q156" s="895" t="s">
        <v>944</v>
      </c>
      <c r="R156" s="895"/>
      <c r="S156" s="418"/>
      <c r="T156" s="355"/>
      <c r="U156" s="355"/>
      <c r="V156" s="355"/>
      <c r="W156" s="355"/>
      <c r="X156" s="355"/>
      <c r="Y156" s="355"/>
      <c r="Z156" s="439"/>
      <c r="AA156" s="439"/>
      <c r="AB156" s="439"/>
      <c r="AC156" s="439"/>
      <c r="AD156" s="439"/>
      <c r="AE156" s="439"/>
      <c r="AF156" s="439"/>
      <c r="AG156" s="439"/>
      <c r="AH156" s="439"/>
      <c r="AI156" s="439"/>
      <c r="AJ156" s="360"/>
      <c r="AK156" s="360"/>
      <c r="AL156" s="361"/>
      <c r="AM156" s="448"/>
      <c r="AS156" s="349"/>
      <c r="AT156" s="344" t="str">
        <f>IF(AND($AP$78=TRUE,L156=""),"【４．工事種別】で改築の場合は回答は必須です。","")</f>
        <v/>
      </c>
    </row>
    <row r="157" spans="1:46" ht="20.45" customHeight="1">
      <c r="A157" s="359" t="s">
        <v>945</v>
      </c>
      <c r="B157" s="885" t="s">
        <v>946</v>
      </c>
      <c r="C157" s="886"/>
      <c r="D157" s="886"/>
      <c r="E157" s="886"/>
      <c r="F157" s="886"/>
      <c r="G157" s="886"/>
      <c r="H157" s="886"/>
      <c r="I157" s="886"/>
      <c r="J157" s="886"/>
      <c r="K157" s="887"/>
      <c r="L157" s="902"/>
      <c r="M157" s="903"/>
      <c r="N157" s="903"/>
      <c r="O157" s="903"/>
      <c r="P157" s="903"/>
      <c r="Q157" s="904" t="s">
        <v>398</v>
      </c>
      <c r="R157" s="904"/>
      <c r="S157" s="420"/>
      <c r="T157" s="355"/>
      <c r="U157" s="355"/>
      <c r="V157" s="355"/>
      <c r="W157" s="355"/>
      <c r="X157" s="355"/>
      <c r="Y157" s="355"/>
      <c r="Z157" s="360"/>
      <c r="AA157" s="360"/>
      <c r="AB157" s="360"/>
      <c r="AC157" s="360"/>
      <c r="AD157" s="360"/>
      <c r="AE157" s="360"/>
      <c r="AF157" s="360"/>
      <c r="AG157" s="360"/>
      <c r="AH157" s="360"/>
      <c r="AI157" s="360"/>
      <c r="AJ157" s="360"/>
      <c r="AK157" s="360"/>
      <c r="AL157" s="361"/>
      <c r="AM157" s="448"/>
      <c r="AS157" s="349"/>
      <c r="AT157" s="344" t="str">
        <f>IF(AND($AP$78=TRUE,L157=""),"【４．工事種別】で改築の場合は回答は必須です。","")</f>
        <v/>
      </c>
    </row>
    <row r="158" spans="1:46" ht="17.100000000000001" customHeight="1">
      <c r="A158" s="359" t="s">
        <v>947</v>
      </c>
      <c r="B158" s="885" t="s">
        <v>948</v>
      </c>
      <c r="C158" s="886"/>
      <c r="D158" s="886"/>
      <c r="E158" s="886"/>
      <c r="F158" s="886"/>
      <c r="G158" s="886"/>
      <c r="H158" s="886"/>
      <c r="I158" s="886"/>
      <c r="J158" s="886"/>
      <c r="K158" s="887"/>
      <c r="L158" s="372"/>
      <c r="M158" s="886" t="s">
        <v>949</v>
      </c>
      <c r="N158" s="886"/>
      <c r="O158" s="886"/>
      <c r="P158" s="886"/>
      <c r="Q158" s="434"/>
      <c r="R158" s="886" t="s">
        <v>950</v>
      </c>
      <c r="S158" s="886"/>
      <c r="T158" s="886"/>
      <c r="U158" s="886"/>
      <c r="V158" s="362"/>
      <c r="W158" s="886" t="s">
        <v>928</v>
      </c>
      <c r="X158" s="886"/>
      <c r="Y158" s="886"/>
      <c r="Z158" s="886"/>
      <c r="AA158" s="886"/>
      <c r="AB158" s="363"/>
      <c r="AC158" s="360"/>
      <c r="AD158" s="360"/>
      <c r="AE158" s="360"/>
      <c r="AF158" s="360"/>
      <c r="AG158" s="360"/>
      <c r="AH158" s="360"/>
      <c r="AI158" s="360"/>
      <c r="AJ158" s="360"/>
      <c r="AK158" s="360"/>
      <c r="AL158" s="361"/>
      <c r="AM158" s="448"/>
      <c r="AN158" s="347" t="b">
        <v>0</v>
      </c>
      <c r="AO158" s="347" t="b">
        <v>0</v>
      </c>
      <c r="AP158" s="347" t="b">
        <v>0</v>
      </c>
      <c r="AS158" s="349">
        <f>COUNTIF(AN158:AP158, TRUE)</f>
        <v>0</v>
      </c>
      <c r="AT158" s="344" t="str">
        <f>IF(AND($AP$78=TRUE,COUNTIF(AN158:AP158,TRUE)=0),"【４．工事種別】で改築の場合は回答は必須です。","")</f>
        <v/>
      </c>
    </row>
    <row r="159" spans="1:46" ht="20.100000000000001" customHeight="1">
      <c r="A159" s="413"/>
      <c r="B159" s="896" t="s">
        <v>951</v>
      </c>
      <c r="C159" s="897"/>
      <c r="D159" s="897"/>
      <c r="E159" s="897"/>
      <c r="F159" s="897"/>
      <c r="G159" s="897"/>
      <c r="H159" s="897"/>
      <c r="I159" s="897"/>
      <c r="J159" s="897"/>
      <c r="K159" s="898"/>
      <c r="L159" s="893"/>
      <c r="M159" s="894"/>
      <c r="N159" s="894"/>
      <c r="O159" s="894"/>
      <c r="P159" s="894"/>
      <c r="Q159" s="895" t="s">
        <v>903</v>
      </c>
      <c r="R159" s="895"/>
      <c r="S159" s="418"/>
      <c r="T159" s="355"/>
      <c r="U159" s="355"/>
      <c r="V159" s="355"/>
      <c r="W159" s="355"/>
      <c r="X159" s="355"/>
      <c r="Y159" s="355"/>
      <c r="Z159" s="360"/>
      <c r="AA159" s="360"/>
      <c r="AB159" s="360"/>
      <c r="AC159" s="360"/>
      <c r="AD159" s="360"/>
      <c r="AE159" s="360"/>
      <c r="AF159" s="360"/>
      <c r="AG159" s="360"/>
      <c r="AH159" s="360"/>
      <c r="AI159" s="360"/>
      <c r="AJ159" s="360"/>
      <c r="AK159" s="360"/>
      <c r="AL159" s="361"/>
      <c r="AM159" s="448"/>
      <c r="AS159" s="349"/>
      <c r="AT159" s="344" t="str">
        <f>IF(AND($AP$78=TRUE,L159=""),"【４．工事種別】で改築の場合は回答は必須です。","")</f>
        <v/>
      </c>
    </row>
    <row r="160" spans="1:46" ht="20.100000000000001" customHeight="1">
      <c r="A160" s="359" t="s">
        <v>952</v>
      </c>
      <c r="B160" s="885" t="s">
        <v>953</v>
      </c>
      <c r="C160" s="886"/>
      <c r="D160" s="886"/>
      <c r="E160" s="886"/>
      <c r="F160" s="886"/>
      <c r="G160" s="886"/>
      <c r="H160" s="886"/>
      <c r="I160" s="886"/>
      <c r="J160" s="886"/>
      <c r="K160" s="887"/>
      <c r="L160" s="899"/>
      <c r="M160" s="900"/>
      <c r="N160" s="900"/>
      <c r="O160" s="900"/>
      <c r="P160" s="900"/>
      <c r="Q160" s="901" t="s">
        <v>954</v>
      </c>
      <c r="R160" s="901"/>
      <c r="S160" s="412"/>
      <c r="T160" s="355"/>
      <c r="U160" s="355"/>
      <c r="V160" s="355"/>
      <c r="W160" s="355"/>
      <c r="X160" s="355"/>
      <c r="Y160" s="355"/>
      <c r="Z160" s="360"/>
      <c r="AA160" s="360"/>
      <c r="AB160" s="360"/>
      <c r="AC160" s="360"/>
      <c r="AD160" s="360"/>
      <c r="AE160" s="360"/>
      <c r="AF160" s="360"/>
      <c r="AG160" s="360"/>
      <c r="AH160" s="360"/>
      <c r="AI160" s="360"/>
      <c r="AJ160" s="360"/>
      <c r="AK160" s="360"/>
      <c r="AL160" s="361"/>
      <c r="AM160" s="448"/>
      <c r="AS160" s="349"/>
      <c r="AT160" s="344" t="str">
        <f>IF(AND($AP$78=TRUE,L160=""),"【４．工事種別】で改築の場合は回答は必須です。","")</f>
        <v/>
      </c>
    </row>
    <row r="161" spans="1:39" ht="3.6" customHeight="1">
      <c r="A161" s="414"/>
      <c r="B161" s="383"/>
      <c r="C161" s="383"/>
      <c r="D161" s="383"/>
      <c r="E161" s="383"/>
      <c r="F161" s="383"/>
      <c r="G161" s="383"/>
      <c r="H161" s="383"/>
      <c r="I161" s="383"/>
      <c r="J161" s="383"/>
      <c r="K161" s="383"/>
      <c r="L161" s="435"/>
      <c r="M161" s="435"/>
      <c r="N161" s="435"/>
      <c r="O161" s="435"/>
      <c r="P161" s="435"/>
      <c r="Q161" s="368"/>
      <c r="R161" s="368"/>
      <c r="S161" s="376"/>
      <c r="T161" s="376"/>
      <c r="U161" s="376"/>
      <c r="V161" s="376"/>
      <c r="W161" s="376"/>
      <c r="X161" s="376"/>
      <c r="Y161" s="376"/>
      <c r="Z161" s="365"/>
      <c r="AA161" s="365"/>
      <c r="AB161" s="365"/>
      <c r="AC161" s="365"/>
      <c r="AD161" s="365"/>
      <c r="AE161" s="365"/>
      <c r="AF161" s="365"/>
      <c r="AG161" s="365"/>
      <c r="AH161" s="365"/>
      <c r="AI161" s="365"/>
      <c r="AJ161" s="365"/>
      <c r="AK161" s="365"/>
      <c r="AL161" s="366"/>
      <c r="AM161" s="448"/>
    </row>
    <row r="162" spans="1:39" ht="3.95" customHeight="1">
      <c r="A162" s="357"/>
      <c r="B162" s="360"/>
      <c r="C162" s="360"/>
      <c r="D162" s="360"/>
      <c r="E162" s="360"/>
      <c r="F162" s="360"/>
      <c r="G162" s="360"/>
      <c r="H162" s="360"/>
      <c r="I162" s="360"/>
      <c r="J162" s="360"/>
      <c r="K162" s="360"/>
      <c r="L162" s="360"/>
      <c r="M162" s="360"/>
      <c r="N162" s="360"/>
      <c r="O162" s="360"/>
      <c r="P162" s="360"/>
      <c r="Q162" s="360"/>
      <c r="R162" s="360"/>
      <c r="S162" s="360"/>
      <c r="T162" s="360"/>
      <c r="U162" s="360"/>
      <c r="V162" s="360"/>
      <c r="W162" s="360"/>
      <c r="X162" s="360"/>
      <c r="Y162" s="360"/>
      <c r="Z162" s="360"/>
      <c r="AA162" s="360"/>
      <c r="AB162" s="360"/>
      <c r="AC162" s="360"/>
      <c r="AD162" s="360"/>
      <c r="AE162" s="360"/>
      <c r="AF162" s="360"/>
      <c r="AG162" s="360"/>
      <c r="AH162" s="360"/>
      <c r="AI162" s="360"/>
      <c r="AJ162" s="360"/>
      <c r="AK162" s="360"/>
      <c r="AL162" s="357"/>
      <c r="AM162" s="448"/>
    </row>
    <row r="163" spans="1:39" ht="15" customHeight="1">
      <c r="A163" s="850" t="s">
        <v>3089</v>
      </c>
      <c r="B163" s="850"/>
      <c r="C163" s="850"/>
      <c r="D163" s="850"/>
      <c r="E163" s="850"/>
      <c r="F163" s="850"/>
      <c r="G163" s="850"/>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row>
    <row r="164" spans="1:39" ht="15" customHeight="1">
      <c r="A164" s="850"/>
      <c r="B164" s="850"/>
      <c r="C164" s="850"/>
      <c r="D164" s="850"/>
      <c r="E164" s="850"/>
      <c r="F164" s="850"/>
      <c r="G164" s="850"/>
      <c r="H164" s="850"/>
      <c r="I164" s="850"/>
      <c r="J164" s="850"/>
      <c r="K164" s="850"/>
      <c r="L164" s="850"/>
      <c r="M164" s="850"/>
      <c r="N164" s="850"/>
      <c r="O164" s="850"/>
      <c r="P164" s="850"/>
      <c r="Q164" s="850"/>
      <c r="R164" s="850"/>
      <c r="S164" s="850"/>
      <c r="T164" s="850"/>
      <c r="U164" s="850"/>
      <c r="V164" s="850"/>
      <c r="W164" s="850"/>
      <c r="X164" s="850"/>
      <c r="Y164" s="850"/>
      <c r="Z164" s="850"/>
      <c r="AA164" s="850"/>
      <c r="AB164" s="850"/>
      <c r="AC164" s="850"/>
      <c r="AD164" s="850"/>
      <c r="AE164" s="850"/>
      <c r="AF164" s="850"/>
      <c r="AG164" s="850"/>
      <c r="AH164" s="850"/>
      <c r="AI164" s="850"/>
      <c r="AJ164" s="850"/>
      <c r="AK164" s="850"/>
      <c r="AL164" s="850"/>
    </row>
    <row r="165" spans="1:39" ht="15" customHeight="1">
      <c r="A165" s="850"/>
      <c r="B165" s="850"/>
      <c r="C165" s="850"/>
      <c r="D165" s="850"/>
      <c r="E165" s="850"/>
      <c r="F165" s="850"/>
      <c r="G165" s="850"/>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row>
    <row r="166" spans="1:39" ht="15" customHeight="1">
      <c r="A166" s="850"/>
      <c r="B166" s="850"/>
      <c r="C166" s="850"/>
      <c r="D166" s="850"/>
      <c r="E166" s="850"/>
      <c r="F166" s="850"/>
      <c r="G166" s="850"/>
      <c r="H166" s="850"/>
      <c r="I166" s="850"/>
      <c r="J166" s="850"/>
      <c r="K166" s="850"/>
      <c r="L166" s="850"/>
      <c r="M166" s="850"/>
      <c r="N166" s="850"/>
      <c r="O166" s="850"/>
      <c r="P166" s="850"/>
      <c r="Q166" s="850"/>
      <c r="R166" s="850"/>
      <c r="S166" s="850"/>
      <c r="T166" s="850"/>
      <c r="U166" s="850"/>
      <c r="V166" s="850"/>
      <c r="W166" s="850"/>
      <c r="X166" s="850"/>
      <c r="Y166" s="850"/>
      <c r="Z166" s="850"/>
      <c r="AA166" s="850"/>
      <c r="AB166" s="850"/>
      <c r="AC166" s="850"/>
      <c r="AD166" s="850"/>
      <c r="AE166" s="850"/>
      <c r="AF166" s="850"/>
      <c r="AG166" s="850"/>
      <c r="AH166" s="850"/>
      <c r="AI166" s="850"/>
      <c r="AJ166" s="850"/>
      <c r="AK166" s="850"/>
      <c r="AL166" s="850"/>
    </row>
    <row r="167" spans="1:39" ht="15" customHeight="1">
      <c r="A167" s="850"/>
      <c r="B167" s="850"/>
      <c r="C167" s="850"/>
      <c r="D167" s="850"/>
      <c r="E167" s="850"/>
      <c r="F167" s="850"/>
      <c r="G167" s="850"/>
      <c r="H167" s="850"/>
      <c r="I167" s="850"/>
      <c r="J167" s="850"/>
      <c r="K167" s="850"/>
      <c r="L167" s="850"/>
      <c r="M167" s="850"/>
      <c r="N167" s="850"/>
      <c r="O167" s="850"/>
      <c r="P167" s="850"/>
      <c r="Q167" s="850"/>
      <c r="R167" s="850"/>
      <c r="S167" s="850"/>
      <c r="T167" s="850"/>
      <c r="U167" s="850"/>
      <c r="V167" s="850"/>
      <c r="W167" s="850"/>
      <c r="X167" s="850"/>
      <c r="Y167" s="850"/>
      <c r="Z167" s="850"/>
      <c r="AA167" s="850"/>
      <c r="AB167" s="850"/>
      <c r="AC167" s="850"/>
      <c r="AD167" s="850"/>
      <c r="AE167" s="850"/>
      <c r="AF167" s="850"/>
      <c r="AG167" s="850"/>
      <c r="AH167" s="850"/>
      <c r="AI167" s="850"/>
      <c r="AJ167" s="850"/>
      <c r="AK167" s="850"/>
      <c r="AL167" s="850"/>
    </row>
    <row r="168" spans="1:39" ht="15" customHeight="1">
      <c r="A168" s="850"/>
      <c r="B168" s="850"/>
      <c r="C168" s="850"/>
      <c r="D168" s="850"/>
      <c r="E168" s="850"/>
      <c r="F168" s="850"/>
      <c r="G168" s="850"/>
      <c r="H168" s="850"/>
      <c r="I168" s="850"/>
      <c r="J168" s="850"/>
      <c r="K168" s="850"/>
      <c r="L168" s="850"/>
      <c r="M168" s="850"/>
      <c r="N168" s="850"/>
      <c r="O168" s="850"/>
      <c r="P168" s="850"/>
      <c r="Q168" s="850"/>
      <c r="R168" s="850"/>
      <c r="S168" s="850"/>
      <c r="T168" s="850"/>
      <c r="U168" s="850"/>
      <c r="V168" s="850"/>
      <c r="W168" s="850"/>
      <c r="X168" s="850"/>
      <c r="Y168" s="850"/>
      <c r="Z168" s="850"/>
      <c r="AA168" s="850"/>
      <c r="AB168" s="850"/>
      <c r="AC168" s="850"/>
      <c r="AD168" s="850"/>
      <c r="AE168" s="850"/>
      <c r="AF168" s="850"/>
      <c r="AG168" s="850"/>
      <c r="AH168" s="850"/>
      <c r="AI168" s="850"/>
      <c r="AJ168" s="850"/>
      <c r="AK168" s="850"/>
      <c r="AL168" s="850"/>
    </row>
    <row r="169" spans="1:39" ht="15" customHeight="1">
      <c r="A169" s="850"/>
      <c r="B169" s="850"/>
      <c r="C169" s="850"/>
      <c r="D169" s="850"/>
      <c r="E169" s="850"/>
      <c r="F169" s="850"/>
      <c r="G169" s="850"/>
      <c r="H169" s="850"/>
      <c r="I169" s="850"/>
      <c r="J169" s="850"/>
      <c r="K169" s="850"/>
      <c r="L169" s="850"/>
      <c r="M169" s="850"/>
      <c r="N169" s="850"/>
      <c r="O169" s="850"/>
      <c r="P169" s="850"/>
      <c r="Q169" s="850"/>
      <c r="R169" s="850"/>
      <c r="S169" s="850"/>
      <c r="T169" s="850"/>
      <c r="U169" s="850"/>
      <c r="V169" s="850"/>
      <c r="W169" s="850"/>
      <c r="X169" s="850"/>
      <c r="Y169" s="850"/>
      <c r="Z169" s="850"/>
      <c r="AA169" s="850"/>
      <c r="AB169" s="850"/>
      <c r="AC169" s="850"/>
      <c r="AD169" s="850"/>
      <c r="AE169" s="850"/>
      <c r="AF169" s="850"/>
      <c r="AG169" s="850"/>
      <c r="AH169" s="850"/>
      <c r="AI169" s="850"/>
      <c r="AJ169" s="850"/>
      <c r="AK169" s="850"/>
      <c r="AL169" s="850"/>
    </row>
    <row r="170" spans="1:39" ht="15" customHeight="1">
      <c r="A170" s="850"/>
      <c r="B170" s="850"/>
      <c r="C170" s="850"/>
      <c r="D170" s="850"/>
      <c r="E170" s="850"/>
      <c r="F170" s="850"/>
      <c r="G170" s="850"/>
      <c r="H170" s="850"/>
      <c r="I170" s="850"/>
      <c r="J170" s="850"/>
      <c r="K170" s="850"/>
      <c r="L170" s="850"/>
      <c r="M170" s="850"/>
      <c r="N170" s="850"/>
      <c r="O170" s="850"/>
      <c r="P170" s="850"/>
      <c r="Q170" s="850"/>
      <c r="R170" s="850"/>
      <c r="S170" s="850"/>
      <c r="T170" s="850"/>
      <c r="U170" s="850"/>
      <c r="V170" s="850"/>
      <c r="W170" s="850"/>
      <c r="X170" s="850"/>
      <c r="Y170" s="850"/>
      <c r="Z170" s="850"/>
      <c r="AA170" s="850"/>
      <c r="AB170" s="850"/>
      <c r="AC170" s="850"/>
      <c r="AD170" s="850"/>
      <c r="AE170" s="850"/>
      <c r="AF170" s="850"/>
      <c r="AG170" s="850"/>
      <c r="AH170" s="850"/>
      <c r="AI170" s="850"/>
      <c r="AJ170" s="850"/>
      <c r="AK170" s="850"/>
      <c r="AL170" s="850"/>
    </row>
    <row r="171" spans="1:39" ht="15" customHeight="1">
      <c r="A171" s="850"/>
      <c r="B171" s="850"/>
      <c r="C171" s="850"/>
      <c r="D171" s="850"/>
      <c r="E171" s="850"/>
      <c r="F171" s="850"/>
      <c r="G171" s="850"/>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row>
    <row r="172" spans="1:39" ht="15" customHeight="1">
      <c r="A172" s="850"/>
      <c r="B172" s="850"/>
      <c r="C172" s="850"/>
      <c r="D172" s="850"/>
      <c r="E172" s="850"/>
      <c r="F172" s="850"/>
      <c r="G172" s="850"/>
      <c r="H172" s="850"/>
      <c r="I172" s="850"/>
      <c r="J172" s="850"/>
      <c r="K172" s="850"/>
      <c r="L172" s="850"/>
      <c r="M172" s="850"/>
      <c r="N172" s="850"/>
      <c r="O172" s="850"/>
      <c r="P172" s="850"/>
      <c r="Q172" s="850"/>
      <c r="R172" s="850"/>
      <c r="S172" s="850"/>
      <c r="T172" s="850"/>
      <c r="U172" s="850"/>
      <c r="V172" s="850"/>
      <c r="W172" s="850"/>
      <c r="X172" s="850"/>
      <c r="Y172" s="850"/>
      <c r="Z172" s="850"/>
      <c r="AA172" s="850"/>
      <c r="AB172" s="850"/>
      <c r="AC172" s="850"/>
      <c r="AD172" s="850"/>
      <c r="AE172" s="850"/>
      <c r="AF172" s="850"/>
      <c r="AG172" s="850"/>
      <c r="AH172" s="850"/>
      <c r="AI172" s="850"/>
      <c r="AJ172" s="850"/>
      <c r="AK172" s="850"/>
      <c r="AL172" s="850"/>
    </row>
    <row r="173" spans="1:39" ht="15" customHeight="1">
      <c r="A173" s="850"/>
      <c r="B173" s="850"/>
      <c r="C173" s="850"/>
      <c r="D173" s="850"/>
      <c r="E173" s="850"/>
      <c r="F173" s="850"/>
      <c r="G173" s="850"/>
      <c r="H173" s="850"/>
      <c r="I173" s="850"/>
      <c r="J173" s="850"/>
      <c r="K173" s="850"/>
      <c r="L173" s="850"/>
      <c r="M173" s="850"/>
      <c r="N173" s="850"/>
      <c r="O173" s="850"/>
      <c r="P173" s="850"/>
      <c r="Q173" s="850"/>
      <c r="R173" s="850"/>
      <c r="S173" s="850"/>
      <c r="T173" s="850"/>
      <c r="U173" s="850"/>
      <c r="V173" s="850"/>
      <c r="W173" s="850"/>
      <c r="X173" s="850"/>
      <c r="Y173" s="850"/>
      <c r="Z173" s="850"/>
      <c r="AA173" s="850"/>
      <c r="AB173" s="850"/>
      <c r="AC173" s="850"/>
      <c r="AD173" s="850"/>
      <c r="AE173" s="850"/>
      <c r="AF173" s="850"/>
      <c r="AG173" s="850"/>
      <c r="AH173" s="850"/>
      <c r="AI173" s="850"/>
      <c r="AJ173" s="850"/>
      <c r="AK173" s="850"/>
      <c r="AL173" s="850"/>
    </row>
    <row r="174" spans="1:39" ht="15" customHeight="1">
      <c r="A174" s="850"/>
      <c r="B174" s="850"/>
      <c r="C174" s="850"/>
      <c r="D174" s="850"/>
      <c r="E174" s="850"/>
      <c r="F174" s="850"/>
      <c r="G174" s="850"/>
      <c r="H174" s="850"/>
      <c r="I174" s="850"/>
      <c r="J174" s="850"/>
      <c r="K174" s="850"/>
      <c r="L174" s="850"/>
      <c r="M174" s="850"/>
      <c r="N174" s="850"/>
      <c r="O174" s="850"/>
      <c r="P174" s="850"/>
      <c r="Q174" s="850"/>
      <c r="R174" s="850"/>
      <c r="S174" s="850"/>
      <c r="T174" s="850"/>
      <c r="U174" s="850"/>
      <c r="V174" s="850"/>
      <c r="W174" s="850"/>
      <c r="X174" s="850"/>
      <c r="Y174" s="850"/>
      <c r="Z174" s="850"/>
      <c r="AA174" s="850"/>
      <c r="AB174" s="850"/>
      <c r="AC174" s="850"/>
      <c r="AD174" s="850"/>
      <c r="AE174" s="850"/>
      <c r="AF174" s="850"/>
      <c r="AG174" s="850"/>
      <c r="AH174" s="850"/>
      <c r="AI174" s="850"/>
      <c r="AJ174" s="850"/>
      <c r="AK174" s="850"/>
      <c r="AL174" s="850"/>
    </row>
    <row r="175" spans="1:39" ht="15" customHeight="1">
      <c r="A175" s="850"/>
      <c r="B175" s="850"/>
      <c r="C175" s="850"/>
      <c r="D175" s="850"/>
      <c r="E175" s="850"/>
      <c r="F175" s="850"/>
      <c r="G175" s="850"/>
      <c r="H175" s="850"/>
      <c r="I175" s="850"/>
      <c r="J175" s="850"/>
      <c r="K175" s="850"/>
      <c r="L175" s="850"/>
      <c r="M175" s="850"/>
      <c r="N175" s="850"/>
      <c r="O175" s="850"/>
      <c r="P175" s="850"/>
      <c r="Q175" s="850"/>
      <c r="R175" s="850"/>
      <c r="S175" s="850"/>
      <c r="T175" s="850"/>
      <c r="U175" s="850"/>
      <c r="V175" s="850"/>
      <c r="W175" s="850"/>
      <c r="X175" s="850"/>
      <c r="Y175" s="850"/>
      <c r="Z175" s="850"/>
      <c r="AA175" s="850"/>
      <c r="AB175" s="850"/>
      <c r="AC175" s="850"/>
      <c r="AD175" s="850"/>
      <c r="AE175" s="850"/>
      <c r="AF175" s="850"/>
      <c r="AG175" s="850"/>
      <c r="AH175" s="850"/>
      <c r="AI175" s="850"/>
      <c r="AJ175" s="850"/>
      <c r="AK175" s="850"/>
      <c r="AL175" s="850"/>
    </row>
    <row r="176" spans="1:39" ht="15" customHeight="1">
      <c r="A176" s="850"/>
      <c r="B176" s="850"/>
      <c r="C176" s="850"/>
      <c r="D176" s="850"/>
      <c r="E176" s="850"/>
      <c r="F176" s="850"/>
      <c r="G176" s="850"/>
      <c r="H176" s="850"/>
      <c r="I176" s="850"/>
      <c r="J176" s="850"/>
      <c r="K176" s="850"/>
      <c r="L176" s="850"/>
      <c r="M176" s="850"/>
      <c r="N176" s="850"/>
      <c r="O176" s="850"/>
      <c r="P176" s="850"/>
      <c r="Q176" s="850"/>
      <c r="R176" s="850"/>
      <c r="S176" s="850"/>
      <c r="T176" s="850"/>
      <c r="U176" s="850"/>
      <c r="V176" s="850"/>
      <c r="W176" s="850"/>
      <c r="X176" s="850"/>
      <c r="Y176" s="850"/>
      <c r="Z176" s="850"/>
      <c r="AA176" s="850"/>
      <c r="AB176" s="850"/>
      <c r="AC176" s="850"/>
      <c r="AD176" s="850"/>
      <c r="AE176" s="850"/>
      <c r="AF176" s="850"/>
      <c r="AG176" s="850"/>
      <c r="AH176" s="850"/>
      <c r="AI176" s="850"/>
      <c r="AJ176" s="850"/>
      <c r="AK176" s="850"/>
      <c r="AL176" s="850"/>
    </row>
    <row r="177" spans="1:38" ht="15" customHeight="1">
      <c r="A177" s="850"/>
      <c r="B177" s="850"/>
      <c r="C177" s="850"/>
      <c r="D177" s="850"/>
      <c r="E177" s="850"/>
      <c r="F177" s="850"/>
      <c r="G177" s="850"/>
      <c r="H177" s="850"/>
      <c r="I177" s="850"/>
      <c r="J177" s="850"/>
      <c r="K177" s="850"/>
      <c r="L177" s="850"/>
      <c r="M177" s="850"/>
      <c r="N177" s="850"/>
      <c r="O177" s="850"/>
      <c r="P177" s="850"/>
      <c r="Q177" s="850"/>
      <c r="R177" s="850"/>
      <c r="S177" s="850"/>
      <c r="T177" s="850"/>
      <c r="U177" s="850"/>
      <c r="V177" s="850"/>
      <c r="W177" s="850"/>
      <c r="X177" s="850"/>
      <c r="Y177" s="850"/>
      <c r="Z177" s="850"/>
      <c r="AA177" s="850"/>
      <c r="AB177" s="850"/>
      <c r="AC177" s="850"/>
      <c r="AD177" s="850"/>
      <c r="AE177" s="850"/>
      <c r="AF177" s="850"/>
      <c r="AG177" s="850"/>
      <c r="AH177" s="850"/>
      <c r="AI177" s="850"/>
      <c r="AJ177" s="850"/>
      <c r="AK177" s="850"/>
      <c r="AL177" s="850"/>
    </row>
    <row r="178" spans="1:38" ht="15" customHeight="1">
      <c r="A178" s="850"/>
      <c r="B178" s="850"/>
      <c r="C178" s="850"/>
      <c r="D178" s="850"/>
      <c r="E178" s="850"/>
      <c r="F178" s="850"/>
      <c r="G178" s="850"/>
      <c r="H178" s="850"/>
      <c r="I178" s="850"/>
      <c r="J178" s="850"/>
      <c r="K178" s="850"/>
      <c r="L178" s="850"/>
      <c r="M178" s="850"/>
      <c r="N178" s="850"/>
      <c r="O178" s="850"/>
      <c r="P178" s="850"/>
      <c r="Q178" s="850"/>
      <c r="R178" s="850"/>
      <c r="S178" s="850"/>
      <c r="T178" s="850"/>
      <c r="U178" s="850"/>
      <c r="V178" s="850"/>
      <c r="W178" s="850"/>
      <c r="X178" s="850"/>
      <c r="Y178" s="850"/>
      <c r="Z178" s="850"/>
      <c r="AA178" s="850"/>
      <c r="AB178" s="850"/>
      <c r="AC178" s="850"/>
      <c r="AD178" s="850"/>
      <c r="AE178" s="850"/>
      <c r="AF178" s="850"/>
      <c r="AG178" s="850"/>
      <c r="AH178" s="850"/>
      <c r="AI178" s="850"/>
      <c r="AJ178" s="850"/>
      <c r="AK178" s="850"/>
      <c r="AL178" s="850"/>
    </row>
    <row r="179" spans="1:38" ht="15" customHeight="1">
      <c r="A179" s="850"/>
      <c r="B179" s="850"/>
      <c r="C179" s="850"/>
      <c r="D179" s="850"/>
      <c r="E179" s="850"/>
      <c r="F179" s="850"/>
      <c r="G179" s="850"/>
      <c r="H179" s="850"/>
      <c r="I179" s="850"/>
      <c r="J179" s="850"/>
      <c r="K179" s="850"/>
      <c r="L179" s="850"/>
      <c r="M179" s="850"/>
      <c r="N179" s="850"/>
      <c r="O179" s="850"/>
      <c r="P179" s="850"/>
      <c r="Q179" s="850"/>
      <c r="R179" s="850"/>
      <c r="S179" s="850"/>
      <c r="T179" s="850"/>
      <c r="U179" s="850"/>
      <c r="V179" s="850"/>
      <c r="W179" s="850"/>
      <c r="X179" s="850"/>
      <c r="Y179" s="850"/>
      <c r="Z179" s="850"/>
      <c r="AA179" s="850"/>
      <c r="AB179" s="850"/>
      <c r="AC179" s="850"/>
      <c r="AD179" s="850"/>
      <c r="AE179" s="850"/>
      <c r="AF179" s="850"/>
      <c r="AG179" s="850"/>
      <c r="AH179" s="850"/>
      <c r="AI179" s="850"/>
      <c r="AJ179" s="850"/>
      <c r="AK179" s="850"/>
      <c r="AL179" s="850"/>
    </row>
    <row r="180" spans="1:38" ht="15" customHeight="1">
      <c r="A180" s="850"/>
      <c r="B180" s="850"/>
      <c r="C180" s="850"/>
      <c r="D180" s="850"/>
      <c r="E180" s="850"/>
      <c r="F180" s="850"/>
      <c r="G180" s="850"/>
      <c r="H180" s="850"/>
      <c r="I180" s="850"/>
      <c r="J180" s="850"/>
      <c r="K180" s="850"/>
      <c r="L180" s="850"/>
      <c r="M180" s="850"/>
      <c r="N180" s="850"/>
      <c r="O180" s="850"/>
      <c r="P180" s="850"/>
      <c r="Q180" s="850"/>
      <c r="R180" s="850"/>
      <c r="S180" s="850"/>
      <c r="T180" s="850"/>
      <c r="U180" s="850"/>
      <c r="V180" s="850"/>
      <c r="W180" s="850"/>
      <c r="X180" s="850"/>
      <c r="Y180" s="850"/>
      <c r="Z180" s="850"/>
      <c r="AA180" s="850"/>
      <c r="AB180" s="850"/>
      <c r="AC180" s="850"/>
      <c r="AD180" s="850"/>
      <c r="AE180" s="850"/>
      <c r="AF180" s="850"/>
      <c r="AG180" s="850"/>
      <c r="AH180" s="850"/>
      <c r="AI180" s="850"/>
      <c r="AJ180" s="850"/>
      <c r="AK180" s="850"/>
      <c r="AL180" s="850"/>
    </row>
    <row r="181" spans="1:38" ht="15" customHeight="1">
      <c r="A181" s="850"/>
      <c r="B181" s="850"/>
      <c r="C181" s="850"/>
      <c r="D181" s="850"/>
      <c r="E181" s="850"/>
      <c r="F181" s="850"/>
      <c r="G181" s="850"/>
      <c r="H181" s="850"/>
      <c r="I181" s="850"/>
      <c r="J181" s="850"/>
      <c r="K181" s="850"/>
      <c r="L181" s="850"/>
      <c r="M181" s="850"/>
      <c r="N181" s="850"/>
      <c r="O181" s="850"/>
      <c r="P181" s="850"/>
      <c r="Q181" s="850"/>
      <c r="R181" s="850"/>
      <c r="S181" s="850"/>
      <c r="T181" s="850"/>
      <c r="U181" s="850"/>
      <c r="V181" s="850"/>
      <c r="W181" s="850"/>
      <c r="X181" s="850"/>
      <c r="Y181" s="850"/>
      <c r="Z181" s="850"/>
      <c r="AA181" s="850"/>
      <c r="AB181" s="850"/>
      <c r="AC181" s="850"/>
      <c r="AD181" s="850"/>
      <c r="AE181" s="850"/>
      <c r="AF181" s="850"/>
      <c r="AG181" s="850"/>
      <c r="AH181" s="850"/>
      <c r="AI181" s="850"/>
      <c r="AJ181" s="850"/>
      <c r="AK181" s="850"/>
      <c r="AL181" s="850"/>
    </row>
    <row r="182" spans="1:38" ht="15" customHeight="1">
      <c r="A182" s="454" t="s">
        <v>3090</v>
      </c>
      <c r="B182" s="454"/>
      <c r="C182" s="454"/>
      <c r="D182" s="454"/>
      <c r="E182" s="454"/>
      <c r="F182" s="454"/>
      <c r="G182" s="454"/>
      <c r="H182" s="454"/>
      <c r="I182" s="454"/>
      <c r="J182" s="454"/>
      <c r="K182" s="454"/>
      <c r="L182" s="454"/>
      <c r="M182" s="454"/>
      <c r="N182" s="454"/>
      <c r="O182" s="454"/>
      <c r="P182" s="454"/>
      <c r="Q182" s="454"/>
      <c r="R182" s="454"/>
      <c r="S182" s="454"/>
      <c r="T182" s="454"/>
      <c r="U182" s="454"/>
      <c r="V182" s="454"/>
      <c r="W182" s="454"/>
      <c r="X182" s="454"/>
      <c r="Y182" s="454"/>
      <c r="Z182" s="454"/>
      <c r="AA182" s="454"/>
      <c r="AB182" s="454"/>
      <c r="AC182" s="454"/>
      <c r="AD182" s="454"/>
      <c r="AE182" s="454"/>
      <c r="AF182" s="454"/>
      <c r="AG182" s="454"/>
      <c r="AH182" s="454"/>
      <c r="AI182" s="454"/>
      <c r="AJ182" s="454"/>
      <c r="AK182" s="454"/>
      <c r="AL182" s="454"/>
    </row>
    <row r="183" spans="1:38" ht="15" customHeight="1">
      <c r="A183" s="454"/>
      <c r="B183" s="868" t="s">
        <v>3091</v>
      </c>
      <c r="C183" s="869"/>
      <c r="D183" s="869"/>
      <c r="E183" s="869"/>
      <c r="F183" s="869"/>
      <c r="G183" s="869"/>
      <c r="H183" s="869"/>
      <c r="I183" s="869"/>
      <c r="J183" s="869"/>
      <c r="K183" s="869"/>
      <c r="L183" s="869"/>
      <c r="M183" s="869"/>
      <c r="N183" s="869"/>
      <c r="O183" s="869"/>
      <c r="P183" s="869"/>
      <c r="Q183" s="869"/>
      <c r="R183" s="869"/>
      <c r="S183" s="869"/>
      <c r="T183" s="869"/>
      <c r="U183" s="869"/>
      <c r="V183" s="869"/>
      <c r="W183" s="869"/>
      <c r="X183" s="869"/>
      <c r="Y183" s="869"/>
      <c r="Z183" s="869"/>
      <c r="AA183" s="869"/>
      <c r="AB183" s="869"/>
      <c r="AC183" s="869"/>
      <c r="AD183" s="869"/>
      <c r="AE183" s="870"/>
      <c r="AF183" s="883" t="s">
        <v>3092</v>
      </c>
      <c r="AG183" s="884"/>
      <c r="AH183" s="884"/>
      <c r="AI183" s="884"/>
      <c r="AJ183" s="884"/>
      <c r="AK183" s="884"/>
      <c r="AL183" s="455"/>
    </row>
    <row r="184" spans="1:38" ht="15" customHeight="1">
      <c r="A184" s="454"/>
      <c r="B184" s="871" t="s">
        <v>3093</v>
      </c>
      <c r="C184" s="871"/>
      <c r="D184" s="871"/>
      <c r="E184" s="871"/>
      <c r="F184" s="871"/>
      <c r="G184" s="871"/>
      <c r="H184" s="871"/>
      <c r="I184" s="871"/>
      <c r="J184" s="871" t="s">
        <v>3094</v>
      </c>
      <c r="K184" s="871"/>
      <c r="L184" s="871"/>
      <c r="M184" s="871"/>
      <c r="N184" s="871"/>
      <c r="O184" s="871"/>
      <c r="P184" s="871"/>
      <c r="Q184" s="871"/>
      <c r="R184" s="871"/>
      <c r="S184" s="871"/>
      <c r="T184" s="871"/>
      <c r="U184" s="871"/>
      <c r="V184" s="871"/>
      <c r="W184" s="871"/>
      <c r="X184" s="871"/>
      <c r="Y184" s="871"/>
      <c r="Z184" s="871"/>
      <c r="AA184" s="871"/>
      <c r="AB184" s="871"/>
      <c r="AC184" s="871"/>
      <c r="AD184" s="871"/>
      <c r="AE184" s="871"/>
      <c r="AF184" s="868" t="s">
        <v>3095</v>
      </c>
      <c r="AG184" s="869"/>
      <c r="AH184" s="869"/>
      <c r="AI184" s="869"/>
      <c r="AJ184" s="869"/>
      <c r="AK184" s="869"/>
      <c r="AL184" s="456"/>
    </row>
    <row r="185" spans="1:38" ht="15" customHeight="1">
      <c r="A185" s="454"/>
      <c r="B185" s="871" t="s">
        <v>3096</v>
      </c>
      <c r="C185" s="871"/>
      <c r="D185" s="871"/>
      <c r="E185" s="871"/>
      <c r="F185" s="871"/>
      <c r="G185" s="871"/>
      <c r="H185" s="871"/>
      <c r="I185" s="871"/>
      <c r="J185" s="873" t="s">
        <v>3097</v>
      </c>
      <c r="K185" s="874"/>
      <c r="L185" s="874"/>
      <c r="M185" s="874"/>
      <c r="N185" s="874"/>
      <c r="O185" s="874"/>
      <c r="P185" s="874"/>
      <c r="Q185" s="874"/>
      <c r="R185" s="874"/>
      <c r="S185" s="874"/>
      <c r="T185" s="874"/>
      <c r="U185" s="874"/>
      <c r="V185" s="874"/>
      <c r="W185" s="874"/>
      <c r="X185" s="874"/>
      <c r="Y185" s="874"/>
      <c r="Z185" s="874"/>
      <c r="AA185" s="874"/>
      <c r="AB185" s="874"/>
      <c r="AC185" s="874"/>
      <c r="AD185" s="874"/>
      <c r="AE185" s="875"/>
      <c r="AF185" s="868" t="s">
        <v>845</v>
      </c>
      <c r="AG185" s="869"/>
      <c r="AH185" s="869"/>
      <c r="AI185" s="869"/>
      <c r="AJ185" s="869"/>
      <c r="AK185" s="869"/>
      <c r="AL185" s="456"/>
    </row>
    <row r="186" spans="1:38" ht="28.5" customHeight="1">
      <c r="A186" s="876" t="s">
        <v>3098</v>
      </c>
      <c r="B186" s="876"/>
      <c r="C186" s="876"/>
      <c r="D186" s="876"/>
      <c r="E186" s="876"/>
      <c r="F186" s="876"/>
      <c r="G186" s="876"/>
      <c r="H186" s="876"/>
      <c r="I186" s="876"/>
      <c r="J186" s="876"/>
      <c r="K186" s="876"/>
      <c r="L186" s="876"/>
      <c r="M186" s="876"/>
      <c r="N186" s="876"/>
      <c r="O186" s="876"/>
      <c r="P186" s="876"/>
      <c r="Q186" s="876"/>
      <c r="R186" s="876"/>
      <c r="S186" s="876"/>
      <c r="T186" s="876"/>
      <c r="U186" s="876"/>
      <c r="V186" s="876"/>
      <c r="W186" s="876"/>
      <c r="X186" s="876"/>
      <c r="Y186" s="876"/>
      <c r="Z186" s="876"/>
      <c r="AA186" s="876"/>
      <c r="AB186" s="876"/>
      <c r="AC186" s="876"/>
      <c r="AD186" s="876"/>
      <c r="AE186" s="876"/>
      <c r="AF186" s="876"/>
      <c r="AG186" s="876"/>
      <c r="AH186" s="876"/>
      <c r="AI186" s="876"/>
      <c r="AJ186" s="876"/>
      <c r="AK186" s="876"/>
      <c r="AL186" s="876"/>
    </row>
    <row r="187" spans="1:38" ht="28.5" customHeight="1">
      <c r="A187" s="876"/>
      <c r="B187" s="876"/>
      <c r="C187" s="876"/>
      <c r="D187" s="876"/>
      <c r="E187" s="876"/>
      <c r="F187" s="876"/>
      <c r="G187" s="876"/>
      <c r="H187" s="876"/>
      <c r="I187" s="876"/>
      <c r="J187" s="876"/>
      <c r="K187" s="876"/>
      <c r="L187" s="876"/>
      <c r="M187" s="876"/>
      <c r="N187" s="876"/>
      <c r="O187" s="876"/>
      <c r="P187" s="876"/>
      <c r="Q187" s="876"/>
      <c r="R187" s="876"/>
      <c r="S187" s="876"/>
      <c r="T187" s="876"/>
      <c r="U187" s="876"/>
      <c r="V187" s="876"/>
      <c r="W187" s="876"/>
      <c r="X187" s="876"/>
      <c r="Y187" s="876"/>
      <c r="Z187" s="876"/>
      <c r="AA187" s="876"/>
      <c r="AB187" s="876"/>
      <c r="AC187" s="876"/>
      <c r="AD187" s="876"/>
      <c r="AE187" s="876"/>
      <c r="AF187" s="876"/>
      <c r="AG187" s="876"/>
      <c r="AH187" s="876"/>
      <c r="AI187" s="876"/>
      <c r="AJ187" s="876"/>
      <c r="AK187" s="876"/>
      <c r="AL187" s="876"/>
    </row>
    <row r="188" spans="1:38" ht="15" customHeight="1">
      <c r="A188" s="454"/>
      <c r="B188" s="877" t="s">
        <v>3091</v>
      </c>
      <c r="C188" s="878"/>
      <c r="D188" s="878"/>
      <c r="E188" s="878"/>
      <c r="F188" s="878"/>
      <c r="G188" s="878"/>
      <c r="H188" s="878"/>
      <c r="I188" s="878"/>
      <c r="J188" s="878"/>
      <c r="K188" s="878"/>
      <c r="L188" s="878"/>
      <c r="M188" s="878"/>
      <c r="N188" s="878"/>
      <c r="O188" s="878"/>
      <c r="P188" s="878"/>
      <c r="Q188" s="878"/>
      <c r="R188" s="878"/>
      <c r="S188" s="878"/>
      <c r="T188" s="878"/>
      <c r="U188" s="878"/>
      <c r="V188" s="878"/>
      <c r="W188" s="878"/>
      <c r="X188" s="878"/>
      <c r="Y188" s="878"/>
      <c r="Z188" s="878"/>
      <c r="AA188" s="878"/>
      <c r="AB188" s="878"/>
      <c r="AC188" s="878"/>
      <c r="AD188" s="878"/>
      <c r="AE188" s="879"/>
      <c r="AF188" s="883" t="s">
        <v>3092</v>
      </c>
      <c r="AG188" s="884"/>
      <c r="AH188" s="884"/>
      <c r="AI188" s="884"/>
      <c r="AJ188" s="884"/>
      <c r="AK188" s="884"/>
      <c r="AL188" s="455"/>
    </row>
    <row r="189" spans="1:38" ht="15" customHeight="1">
      <c r="A189" s="454"/>
      <c r="B189" s="880"/>
      <c r="C189" s="881"/>
      <c r="D189" s="881"/>
      <c r="E189" s="881"/>
      <c r="F189" s="881"/>
      <c r="G189" s="881"/>
      <c r="H189" s="881"/>
      <c r="I189" s="881"/>
      <c r="J189" s="881"/>
      <c r="K189" s="881"/>
      <c r="L189" s="881"/>
      <c r="M189" s="881"/>
      <c r="N189" s="881"/>
      <c r="O189" s="881"/>
      <c r="P189" s="881"/>
      <c r="Q189" s="881"/>
      <c r="R189" s="881"/>
      <c r="S189" s="881"/>
      <c r="T189" s="881"/>
      <c r="U189" s="881"/>
      <c r="V189" s="881"/>
      <c r="W189" s="881"/>
      <c r="X189" s="881"/>
      <c r="Y189" s="881"/>
      <c r="Z189" s="881"/>
      <c r="AA189" s="881"/>
      <c r="AB189" s="881"/>
      <c r="AC189" s="881"/>
      <c r="AD189" s="881"/>
      <c r="AE189" s="882"/>
      <c r="AF189" s="868" t="s">
        <v>3099</v>
      </c>
      <c r="AG189" s="869"/>
      <c r="AH189" s="870"/>
      <c r="AI189" s="868" t="s">
        <v>3100</v>
      </c>
      <c r="AJ189" s="869"/>
      <c r="AK189" s="869"/>
      <c r="AL189" s="455"/>
    </row>
    <row r="190" spans="1:38" ht="15" customHeight="1">
      <c r="A190" s="454"/>
      <c r="B190" s="872" t="s">
        <v>3101</v>
      </c>
      <c r="C190" s="872"/>
      <c r="D190" s="872"/>
      <c r="E190" s="872"/>
      <c r="F190" s="872"/>
      <c r="G190" s="872"/>
      <c r="H190" s="872"/>
      <c r="I190" s="872"/>
      <c r="J190" s="865" t="s">
        <v>3102</v>
      </c>
      <c r="K190" s="866"/>
      <c r="L190" s="866"/>
      <c r="M190" s="866"/>
      <c r="N190" s="866"/>
      <c r="O190" s="866"/>
      <c r="P190" s="866"/>
      <c r="Q190" s="866"/>
      <c r="R190" s="866"/>
      <c r="S190" s="866"/>
      <c r="T190" s="866"/>
      <c r="U190" s="866"/>
      <c r="V190" s="866"/>
      <c r="W190" s="866"/>
      <c r="X190" s="866"/>
      <c r="Y190" s="866"/>
      <c r="Z190" s="866"/>
      <c r="AA190" s="866"/>
      <c r="AB190" s="866"/>
      <c r="AC190" s="866"/>
      <c r="AD190" s="866"/>
      <c r="AE190" s="867"/>
      <c r="AF190" s="868">
        <v>10</v>
      </c>
      <c r="AG190" s="869"/>
      <c r="AH190" s="870"/>
      <c r="AI190" s="868">
        <v>30</v>
      </c>
      <c r="AJ190" s="869"/>
      <c r="AK190" s="869"/>
      <c r="AL190" s="456"/>
    </row>
    <row r="191" spans="1:38" ht="15" customHeight="1">
      <c r="A191" s="454"/>
      <c r="B191" s="873" t="s">
        <v>3103</v>
      </c>
      <c r="C191" s="874"/>
      <c r="D191" s="874"/>
      <c r="E191" s="874"/>
      <c r="F191" s="874"/>
      <c r="G191" s="874"/>
      <c r="H191" s="874"/>
      <c r="I191" s="874"/>
      <c r="J191" s="874"/>
      <c r="K191" s="874"/>
      <c r="L191" s="874"/>
      <c r="M191" s="874"/>
      <c r="N191" s="874"/>
      <c r="O191" s="874"/>
      <c r="P191" s="874"/>
      <c r="Q191" s="874"/>
      <c r="R191" s="874"/>
      <c r="S191" s="874"/>
      <c r="T191" s="874"/>
      <c r="U191" s="874"/>
      <c r="V191" s="874"/>
      <c r="W191" s="874"/>
      <c r="X191" s="874"/>
      <c r="Y191" s="874"/>
      <c r="Z191" s="874"/>
      <c r="AA191" s="874"/>
      <c r="AB191" s="874"/>
      <c r="AC191" s="874"/>
      <c r="AD191" s="874"/>
      <c r="AE191" s="875"/>
      <c r="AF191" s="868">
        <v>11</v>
      </c>
      <c r="AG191" s="869"/>
      <c r="AH191" s="870"/>
      <c r="AI191" s="868">
        <v>31</v>
      </c>
      <c r="AJ191" s="869"/>
      <c r="AK191" s="869"/>
      <c r="AL191" s="456"/>
    </row>
    <row r="192" spans="1:38" ht="135" customHeight="1">
      <c r="A192" s="454"/>
      <c r="B192" s="872" t="s">
        <v>3104</v>
      </c>
      <c r="C192" s="872"/>
      <c r="D192" s="872"/>
      <c r="E192" s="872"/>
      <c r="F192" s="872"/>
      <c r="G192" s="872"/>
      <c r="H192" s="872"/>
      <c r="I192" s="872"/>
      <c r="J192" s="871" t="s">
        <v>3105</v>
      </c>
      <c r="K192" s="871"/>
      <c r="L192" s="871"/>
      <c r="M192" s="871"/>
      <c r="N192" s="871"/>
      <c r="O192" s="871"/>
      <c r="P192" s="871"/>
      <c r="Q192" s="871"/>
      <c r="R192" s="871"/>
      <c r="S192" s="871"/>
      <c r="T192" s="871"/>
      <c r="U192" s="871"/>
      <c r="V192" s="871"/>
      <c r="W192" s="871"/>
      <c r="X192" s="871"/>
      <c r="Y192" s="871"/>
      <c r="Z192" s="871"/>
      <c r="AA192" s="871"/>
      <c r="AB192" s="871"/>
      <c r="AC192" s="871"/>
      <c r="AD192" s="871"/>
      <c r="AE192" s="871"/>
      <c r="AF192" s="868">
        <v>12</v>
      </c>
      <c r="AG192" s="869"/>
      <c r="AH192" s="870"/>
      <c r="AI192" s="868">
        <v>32</v>
      </c>
      <c r="AJ192" s="869"/>
      <c r="AK192" s="869"/>
      <c r="AL192" s="456"/>
    </row>
    <row r="193" spans="1:38" ht="15" customHeight="1">
      <c r="A193" s="454"/>
      <c r="B193" s="873" t="s">
        <v>3106</v>
      </c>
      <c r="C193" s="874"/>
      <c r="D193" s="874"/>
      <c r="E193" s="874"/>
      <c r="F193" s="874"/>
      <c r="G193" s="874"/>
      <c r="H193" s="874"/>
      <c r="I193" s="874"/>
      <c r="J193" s="874"/>
      <c r="K193" s="874"/>
      <c r="L193" s="874"/>
      <c r="M193" s="874"/>
      <c r="N193" s="874"/>
      <c r="O193" s="874"/>
      <c r="P193" s="874"/>
      <c r="Q193" s="874"/>
      <c r="R193" s="874"/>
      <c r="S193" s="874"/>
      <c r="T193" s="874"/>
      <c r="U193" s="874"/>
      <c r="V193" s="874"/>
      <c r="W193" s="874"/>
      <c r="X193" s="874"/>
      <c r="Y193" s="874"/>
      <c r="Z193" s="874"/>
      <c r="AA193" s="874"/>
      <c r="AB193" s="874"/>
      <c r="AC193" s="874"/>
      <c r="AD193" s="874"/>
      <c r="AE193" s="875"/>
      <c r="AF193" s="868">
        <v>13</v>
      </c>
      <c r="AG193" s="869"/>
      <c r="AH193" s="870"/>
      <c r="AI193" s="868">
        <v>33</v>
      </c>
      <c r="AJ193" s="869"/>
      <c r="AK193" s="869"/>
      <c r="AL193" s="456"/>
    </row>
    <row r="194" spans="1:38" ht="30" customHeight="1">
      <c r="A194" s="454"/>
      <c r="B194" s="872" t="s">
        <v>3107</v>
      </c>
      <c r="C194" s="872"/>
      <c r="D194" s="872"/>
      <c r="E194" s="872"/>
      <c r="F194" s="872"/>
      <c r="G194" s="872"/>
      <c r="H194" s="872"/>
      <c r="I194" s="872"/>
      <c r="J194" s="871" t="s">
        <v>3108</v>
      </c>
      <c r="K194" s="872"/>
      <c r="L194" s="872"/>
      <c r="M194" s="872"/>
      <c r="N194" s="872"/>
      <c r="O194" s="872"/>
      <c r="P194" s="872"/>
      <c r="Q194" s="872"/>
      <c r="R194" s="872"/>
      <c r="S194" s="872"/>
      <c r="T194" s="872"/>
      <c r="U194" s="872"/>
      <c r="V194" s="872"/>
      <c r="W194" s="872"/>
      <c r="X194" s="872"/>
      <c r="Y194" s="872"/>
      <c r="Z194" s="872"/>
      <c r="AA194" s="872"/>
      <c r="AB194" s="872"/>
      <c r="AC194" s="872"/>
      <c r="AD194" s="872"/>
      <c r="AE194" s="872"/>
      <c r="AF194" s="868">
        <v>14</v>
      </c>
      <c r="AG194" s="869"/>
      <c r="AH194" s="870"/>
      <c r="AI194" s="868">
        <v>34</v>
      </c>
      <c r="AJ194" s="869"/>
      <c r="AK194" s="869"/>
      <c r="AL194" s="456"/>
    </row>
    <row r="195" spans="1:38" ht="30" customHeight="1">
      <c r="A195" s="454"/>
      <c r="B195" s="872" t="s">
        <v>3109</v>
      </c>
      <c r="C195" s="872"/>
      <c r="D195" s="872"/>
      <c r="E195" s="872"/>
      <c r="F195" s="872"/>
      <c r="G195" s="872"/>
      <c r="H195" s="872"/>
      <c r="I195" s="872"/>
      <c r="J195" s="871" t="s">
        <v>3110</v>
      </c>
      <c r="K195" s="871"/>
      <c r="L195" s="871"/>
      <c r="M195" s="871"/>
      <c r="N195" s="871"/>
      <c r="O195" s="871"/>
      <c r="P195" s="871"/>
      <c r="Q195" s="871"/>
      <c r="R195" s="871"/>
      <c r="S195" s="871"/>
      <c r="T195" s="871"/>
      <c r="U195" s="871"/>
      <c r="V195" s="871"/>
      <c r="W195" s="871"/>
      <c r="X195" s="871"/>
      <c r="Y195" s="871"/>
      <c r="Z195" s="871"/>
      <c r="AA195" s="871"/>
      <c r="AB195" s="871"/>
      <c r="AC195" s="871"/>
      <c r="AD195" s="871"/>
      <c r="AE195" s="871"/>
      <c r="AF195" s="868">
        <v>15</v>
      </c>
      <c r="AG195" s="869"/>
      <c r="AH195" s="870"/>
      <c r="AI195" s="868">
        <v>35</v>
      </c>
      <c r="AJ195" s="869"/>
      <c r="AK195" s="869"/>
      <c r="AL195" s="456"/>
    </row>
    <row r="196" spans="1:38" ht="15" customHeight="1">
      <c r="A196" s="454"/>
      <c r="B196" s="865" t="s">
        <v>3111</v>
      </c>
      <c r="C196" s="866"/>
      <c r="D196" s="866"/>
      <c r="E196" s="866"/>
      <c r="F196" s="866"/>
      <c r="G196" s="866"/>
      <c r="H196" s="866"/>
      <c r="I196" s="866"/>
      <c r="J196" s="866"/>
      <c r="K196" s="866"/>
      <c r="L196" s="866"/>
      <c r="M196" s="866"/>
      <c r="N196" s="866"/>
      <c r="O196" s="866"/>
      <c r="P196" s="866"/>
      <c r="Q196" s="866"/>
      <c r="R196" s="866"/>
      <c r="S196" s="866"/>
      <c r="T196" s="866"/>
      <c r="U196" s="866"/>
      <c r="V196" s="866"/>
      <c r="W196" s="866"/>
      <c r="X196" s="866"/>
      <c r="Y196" s="866"/>
      <c r="Z196" s="866"/>
      <c r="AA196" s="866"/>
      <c r="AB196" s="866"/>
      <c r="AC196" s="866"/>
      <c r="AD196" s="866"/>
      <c r="AE196" s="867"/>
      <c r="AF196" s="868">
        <v>16</v>
      </c>
      <c r="AG196" s="869"/>
      <c r="AH196" s="870"/>
      <c r="AI196" s="868">
        <v>36</v>
      </c>
      <c r="AJ196" s="869"/>
      <c r="AK196" s="869"/>
      <c r="AL196" s="456"/>
    </row>
    <row r="197" spans="1:38" ht="15" customHeight="1">
      <c r="A197" s="454"/>
      <c r="B197" s="865" t="s">
        <v>3112</v>
      </c>
      <c r="C197" s="866"/>
      <c r="D197" s="866"/>
      <c r="E197" s="866"/>
      <c r="F197" s="866"/>
      <c r="G197" s="866"/>
      <c r="H197" s="866"/>
      <c r="I197" s="866"/>
      <c r="J197" s="866"/>
      <c r="K197" s="866"/>
      <c r="L197" s="866"/>
      <c r="M197" s="866"/>
      <c r="N197" s="866"/>
      <c r="O197" s="866"/>
      <c r="P197" s="866"/>
      <c r="Q197" s="866"/>
      <c r="R197" s="866"/>
      <c r="S197" s="866"/>
      <c r="T197" s="866"/>
      <c r="U197" s="866"/>
      <c r="V197" s="866"/>
      <c r="W197" s="866"/>
      <c r="X197" s="866"/>
      <c r="Y197" s="866"/>
      <c r="Z197" s="866"/>
      <c r="AA197" s="866"/>
      <c r="AB197" s="866"/>
      <c r="AC197" s="866"/>
      <c r="AD197" s="866"/>
      <c r="AE197" s="867"/>
      <c r="AF197" s="868">
        <v>17</v>
      </c>
      <c r="AG197" s="869"/>
      <c r="AH197" s="870"/>
      <c r="AI197" s="868">
        <v>37</v>
      </c>
      <c r="AJ197" s="869"/>
      <c r="AK197" s="869"/>
      <c r="AL197" s="456"/>
    </row>
    <row r="198" spans="1:38" ht="15" customHeight="1">
      <c r="A198" s="454"/>
      <c r="B198" s="872" t="s">
        <v>3113</v>
      </c>
      <c r="C198" s="872"/>
      <c r="D198" s="872"/>
      <c r="E198" s="872"/>
      <c r="F198" s="872"/>
      <c r="G198" s="872"/>
      <c r="H198" s="872"/>
      <c r="I198" s="872"/>
      <c r="J198" s="871" t="s">
        <v>3114</v>
      </c>
      <c r="K198" s="871"/>
      <c r="L198" s="871"/>
      <c r="M198" s="871"/>
      <c r="N198" s="871"/>
      <c r="O198" s="871"/>
      <c r="P198" s="871"/>
      <c r="Q198" s="871"/>
      <c r="R198" s="871"/>
      <c r="S198" s="871"/>
      <c r="T198" s="871"/>
      <c r="U198" s="871"/>
      <c r="V198" s="871"/>
      <c r="W198" s="871"/>
      <c r="X198" s="871"/>
      <c r="Y198" s="871"/>
      <c r="Z198" s="871"/>
      <c r="AA198" s="871"/>
      <c r="AB198" s="871"/>
      <c r="AC198" s="871"/>
      <c r="AD198" s="871"/>
      <c r="AE198" s="871"/>
      <c r="AF198" s="868">
        <v>18</v>
      </c>
      <c r="AG198" s="869"/>
      <c r="AH198" s="870"/>
      <c r="AI198" s="868">
        <v>38</v>
      </c>
      <c r="AJ198" s="869"/>
      <c r="AK198" s="869"/>
      <c r="AL198" s="456"/>
    </row>
    <row r="199" spans="1:38" ht="28.5" customHeight="1">
      <c r="A199" s="454"/>
      <c r="B199" s="871" t="s">
        <v>3115</v>
      </c>
      <c r="C199" s="871"/>
      <c r="D199" s="871"/>
      <c r="E199" s="871"/>
      <c r="F199" s="871"/>
      <c r="G199" s="871"/>
      <c r="H199" s="871"/>
      <c r="I199" s="871"/>
      <c r="J199" s="872" t="s">
        <v>3116</v>
      </c>
      <c r="K199" s="872"/>
      <c r="L199" s="872"/>
      <c r="M199" s="872"/>
      <c r="N199" s="872"/>
      <c r="O199" s="872"/>
      <c r="P199" s="872"/>
      <c r="Q199" s="872"/>
      <c r="R199" s="872"/>
      <c r="S199" s="872"/>
      <c r="T199" s="872"/>
      <c r="U199" s="872"/>
      <c r="V199" s="872"/>
      <c r="W199" s="872"/>
      <c r="X199" s="872"/>
      <c r="Y199" s="872"/>
      <c r="Z199" s="872"/>
      <c r="AA199" s="872"/>
      <c r="AB199" s="872"/>
      <c r="AC199" s="872"/>
      <c r="AD199" s="872"/>
      <c r="AE199" s="872"/>
      <c r="AF199" s="868">
        <v>19</v>
      </c>
      <c r="AG199" s="869"/>
      <c r="AH199" s="870"/>
      <c r="AI199" s="868">
        <v>39</v>
      </c>
      <c r="AJ199" s="869"/>
      <c r="AK199" s="869"/>
      <c r="AL199" s="456"/>
    </row>
    <row r="200" spans="1:38" ht="30" customHeight="1">
      <c r="A200" s="454"/>
      <c r="B200" s="865" t="s">
        <v>3117</v>
      </c>
      <c r="C200" s="866"/>
      <c r="D200" s="866"/>
      <c r="E200" s="866"/>
      <c r="F200" s="866"/>
      <c r="G200" s="866"/>
      <c r="H200" s="866"/>
      <c r="I200" s="867"/>
      <c r="J200" s="871" t="s">
        <v>3118</v>
      </c>
      <c r="K200" s="871"/>
      <c r="L200" s="871"/>
      <c r="M200" s="871"/>
      <c r="N200" s="871"/>
      <c r="O200" s="871"/>
      <c r="P200" s="871"/>
      <c r="Q200" s="871"/>
      <c r="R200" s="871"/>
      <c r="S200" s="871"/>
      <c r="T200" s="871"/>
      <c r="U200" s="871"/>
      <c r="V200" s="871"/>
      <c r="W200" s="871"/>
      <c r="X200" s="871"/>
      <c r="Y200" s="871"/>
      <c r="Z200" s="871"/>
      <c r="AA200" s="871"/>
      <c r="AB200" s="871"/>
      <c r="AC200" s="871"/>
      <c r="AD200" s="871"/>
      <c r="AE200" s="871"/>
      <c r="AF200" s="868">
        <v>20</v>
      </c>
      <c r="AG200" s="869"/>
      <c r="AH200" s="870"/>
      <c r="AI200" s="868">
        <v>40</v>
      </c>
      <c r="AJ200" s="869"/>
      <c r="AK200" s="869"/>
      <c r="AL200" s="456"/>
    </row>
    <row r="201" spans="1:38" ht="15" customHeight="1">
      <c r="A201" s="454"/>
      <c r="B201" s="872" t="s">
        <v>3119</v>
      </c>
      <c r="C201" s="872"/>
      <c r="D201" s="872"/>
      <c r="E201" s="872"/>
      <c r="F201" s="872"/>
      <c r="G201" s="872"/>
      <c r="H201" s="872"/>
      <c r="I201" s="872"/>
      <c r="J201" s="872" t="s">
        <v>3120</v>
      </c>
      <c r="K201" s="872"/>
      <c r="L201" s="872"/>
      <c r="M201" s="872"/>
      <c r="N201" s="872"/>
      <c r="O201" s="872"/>
      <c r="P201" s="872"/>
      <c r="Q201" s="872"/>
      <c r="R201" s="872"/>
      <c r="S201" s="872"/>
      <c r="T201" s="872"/>
      <c r="U201" s="872"/>
      <c r="V201" s="872"/>
      <c r="W201" s="872"/>
      <c r="X201" s="872"/>
      <c r="Y201" s="872"/>
      <c r="Z201" s="872"/>
      <c r="AA201" s="872"/>
      <c r="AB201" s="872"/>
      <c r="AC201" s="872"/>
      <c r="AD201" s="872"/>
      <c r="AE201" s="872"/>
      <c r="AF201" s="868">
        <v>21</v>
      </c>
      <c r="AG201" s="869"/>
      <c r="AH201" s="870"/>
      <c r="AI201" s="868">
        <v>41</v>
      </c>
      <c r="AJ201" s="869"/>
      <c r="AK201" s="869"/>
      <c r="AL201" s="456"/>
    </row>
    <row r="202" spans="1:38" ht="75" customHeight="1">
      <c r="A202" s="454"/>
      <c r="B202" s="872" t="s">
        <v>3121</v>
      </c>
      <c r="C202" s="872"/>
      <c r="D202" s="872"/>
      <c r="E202" s="872"/>
      <c r="F202" s="872"/>
      <c r="G202" s="872"/>
      <c r="H202" s="872"/>
      <c r="I202" s="872"/>
      <c r="J202" s="871" t="s">
        <v>3122</v>
      </c>
      <c r="K202" s="871"/>
      <c r="L202" s="871"/>
      <c r="M202" s="871"/>
      <c r="N202" s="871"/>
      <c r="O202" s="871"/>
      <c r="P202" s="871"/>
      <c r="Q202" s="871"/>
      <c r="R202" s="871"/>
      <c r="S202" s="871"/>
      <c r="T202" s="871"/>
      <c r="U202" s="871"/>
      <c r="V202" s="871"/>
      <c r="W202" s="871"/>
      <c r="X202" s="871"/>
      <c r="Y202" s="871"/>
      <c r="Z202" s="871"/>
      <c r="AA202" s="871"/>
      <c r="AB202" s="871"/>
      <c r="AC202" s="871"/>
      <c r="AD202" s="871"/>
      <c r="AE202" s="871"/>
      <c r="AF202" s="868">
        <v>22</v>
      </c>
      <c r="AG202" s="869"/>
      <c r="AH202" s="870"/>
      <c r="AI202" s="868">
        <v>42</v>
      </c>
      <c r="AJ202" s="869"/>
      <c r="AK202" s="869"/>
      <c r="AL202" s="456"/>
    </row>
    <row r="203" spans="1:38" ht="15" customHeight="1">
      <c r="A203" s="454"/>
      <c r="B203" s="865" t="s">
        <v>3123</v>
      </c>
      <c r="C203" s="866"/>
      <c r="D203" s="866"/>
      <c r="E203" s="866"/>
      <c r="F203" s="866"/>
      <c r="G203" s="866"/>
      <c r="H203" s="866"/>
      <c r="I203" s="866"/>
      <c r="J203" s="866"/>
      <c r="K203" s="866"/>
      <c r="L203" s="866"/>
      <c r="M203" s="866"/>
      <c r="N203" s="866"/>
      <c r="O203" s="866"/>
      <c r="P203" s="866"/>
      <c r="Q203" s="866"/>
      <c r="R203" s="866"/>
      <c r="S203" s="866"/>
      <c r="T203" s="866"/>
      <c r="U203" s="866"/>
      <c r="V203" s="866"/>
      <c r="W203" s="866"/>
      <c r="X203" s="866"/>
      <c r="Y203" s="866"/>
      <c r="Z203" s="866"/>
      <c r="AA203" s="866"/>
      <c r="AB203" s="866"/>
      <c r="AC203" s="866"/>
      <c r="AD203" s="866"/>
      <c r="AE203" s="867"/>
      <c r="AF203" s="868">
        <v>23</v>
      </c>
      <c r="AG203" s="869"/>
      <c r="AH203" s="870"/>
      <c r="AI203" s="868">
        <v>43</v>
      </c>
      <c r="AJ203" s="869"/>
      <c r="AK203" s="869"/>
      <c r="AL203" s="456"/>
    </row>
    <row r="204" spans="1:38" ht="15" customHeight="1">
      <c r="A204" s="454"/>
      <c r="B204" s="865" t="s">
        <v>3124</v>
      </c>
      <c r="C204" s="866"/>
      <c r="D204" s="866"/>
      <c r="E204" s="866"/>
      <c r="F204" s="866"/>
      <c r="G204" s="866"/>
      <c r="H204" s="866"/>
      <c r="I204" s="866"/>
      <c r="J204" s="866"/>
      <c r="K204" s="866"/>
      <c r="L204" s="866"/>
      <c r="M204" s="866"/>
      <c r="N204" s="866"/>
      <c r="O204" s="866"/>
      <c r="P204" s="866"/>
      <c r="Q204" s="866"/>
      <c r="R204" s="866"/>
      <c r="S204" s="866"/>
      <c r="T204" s="866"/>
      <c r="U204" s="866"/>
      <c r="V204" s="866"/>
      <c r="W204" s="866"/>
      <c r="X204" s="866"/>
      <c r="Y204" s="866"/>
      <c r="Z204" s="866"/>
      <c r="AA204" s="866"/>
      <c r="AB204" s="866"/>
      <c r="AC204" s="866"/>
      <c r="AD204" s="866"/>
      <c r="AE204" s="867"/>
      <c r="AF204" s="868">
        <v>24</v>
      </c>
      <c r="AG204" s="869"/>
      <c r="AH204" s="870"/>
      <c r="AI204" s="868">
        <v>44</v>
      </c>
      <c r="AJ204" s="869"/>
      <c r="AK204" s="869"/>
      <c r="AL204" s="456"/>
    </row>
    <row r="205" spans="1:38" ht="15" customHeight="1">
      <c r="A205" s="454"/>
      <c r="B205" s="454"/>
      <c r="C205" s="454"/>
      <c r="D205" s="454"/>
      <c r="E205" s="454"/>
      <c r="F205" s="454"/>
      <c r="G205" s="454"/>
      <c r="H205" s="454"/>
      <c r="I205" s="454"/>
      <c r="J205" s="454"/>
      <c r="K205" s="454"/>
      <c r="L205" s="454"/>
      <c r="M205" s="454"/>
      <c r="N205" s="454"/>
      <c r="O205" s="454"/>
      <c r="P205" s="454"/>
      <c r="Q205" s="454"/>
      <c r="R205" s="454"/>
      <c r="S205" s="454"/>
      <c r="T205" s="454"/>
      <c r="U205" s="454"/>
      <c r="V205" s="454"/>
      <c r="W205" s="454"/>
      <c r="X205" s="454"/>
      <c r="Y205" s="454"/>
      <c r="Z205" s="454"/>
      <c r="AA205" s="454"/>
      <c r="AB205" s="454"/>
      <c r="AC205" s="454"/>
      <c r="AD205" s="454"/>
      <c r="AE205" s="454"/>
      <c r="AF205" s="454"/>
      <c r="AG205" s="454"/>
      <c r="AH205" s="454"/>
      <c r="AI205" s="454"/>
      <c r="AJ205" s="454"/>
      <c r="AK205" s="454"/>
      <c r="AL205" s="454"/>
    </row>
    <row r="206" spans="1:38" ht="15" customHeight="1">
      <c r="A206" s="850" t="s">
        <v>3125</v>
      </c>
      <c r="B206" s="850"/>
      <c r="C206" s="850"/>
      <c r="D206" s="850"/>
      <c r="E206" s="850"/>
      <c r="F206" s="850"/>
      <c r="G206" s="850"/>
      <c r="H206" s="850"/>
      <c r="I206" s="850"/>
      <c r="J206" s="850"/>
      <c r="K206" s="850"/>
      <c r="L206" s="850"/>
      <c r="M206" s="850"/>
      <c r="N206" s="850"/>
      <c r="O206" s="850"/>
      <c r="P206" s="850"/>
      <c r="Q206" s="850"/>
      <c r="R206" s="850"/>
      <c r="S206" s="850"/>
      <c r="T206" s="850"/>
      <c r="U206" s="850"/>
      <c r="V206" s="850"/>
      <c r="W206" s="850"/>
      <c r="X206" s="850"/>
      <c r="Y206" s="850"/>
      <c r="Z206" s="850"/>
      <c r="AA206" s="850"/>
      <c r="AB206" s="850"/>
      <c r="AC206" s="850"/>
      <c r="AD206" s="850"/>
      <c r="AE206" s="850"/>
      <c r="AF206" s="850"/>
      <c r="AG206" s="850"/>
      <c r="AH206" s="850"/>
      <c r="AI206" s="850"/>
      <c r="AJ206" s="850"/>
      <c r="AK206" s="850"/>
      <c r="AL206" s="850"/>
    </row>
    <row r="207" spans="1:38" ht="15" customHeight="1">
      <c r="A207" s="850"/>
      <c r="B207" s="850"/>
      <c r="C207" s="850"/>
      <c r="D207" s="850"/>
      <c r="E207" s="850"/>
      <c r="F207" s="850"/>
      <c r="G207" s="850"/>
      <c r="H207" s="850"/>
      <c r="I207" s="850"/>
      <c r="J207" s="850"/>
      <c r="K207" s="850"/>
      <c r="L207" s="850"/>
      <c r="M207" s="850"/>
      <c r="N207" s="850"/>
      <c r="O207" s="850"/>
      <c r="P207" s="850"/>
      <c r="Q207" s="850"/>
      <c r="R207" s="850"/>
      <c r="S207" s="850"/>
      <c r="T207" s="850"/>
      <c r="U207" s="850"/>
      <c r="V207" s="850"/>
      <c r="W207" s="850"/>
      <c r="X207" s="850"/>
      <c r="Y207" s="850"/>
      <c r="Z207" s="850"/>
      <c r="AA207" s="850"/>
      <c r="AB207" s="850"/>
      <c r="AC207" s="850"/>
      <c r="AD207" s="850"/>
      <c r="AE207" s="850"/>
      <c r="AF207" s="850"/>
      <c r="AG207" s="850"/>
      <c r="AH207" s="850"/>
      <c r="AI207" s="850"/>
      <c r="AJ207" s="850"/>
      <c r="AK207" s="850"/>
      <c r="AL207" s="850"/>
    </row>
    <row r="208" spans="1:38" ht="15" customHeight="1">
      <c r="A208" s="850"/>
      <c r="B208" s="850"/>
      <c r="C208" s="850"/>
      <c r="D208" s="850"/>
      <c r="E208" s="850"/>
      <c r="F208" s="850"/>
      <c r="G208" s="850"/>
      <c r="H208" s="850"/>
      <c r="I208" s="850"/>
      <c r="J208" s="850"/>
      <c r="K208" s="850"/>
      <c r="L208" s="850"/>
      <c r="M208" s="850"/>
      <c r="N208" s="850"/>
      <c r="O208" s="850"/>
      <c r="P208" s="850"/>
      <c r="Q208" s="850"/>
      <c r="R208" s="850"/>
      <c r="S208" s="850"/>
      <c r="T208" s="850"/>
      <c r="U208" s="850"/>
      <c r="V208" s="850"/>
      <c r="W208" s="850"/>
      <c r="X208" s="850"/>
      <c r="Y208" s="850"/>
      <c r="Z208" s="850"/>
      <c r="AA208" s="850"/>
      <c r="AB208" s="850"/>
      <c r="AC208" s="850"/>
      <c r="AD208" s="850"/>
      <c r="AE208" s="850"/>
      <c r="AF208" s="850"/>
      <c r="AG208" s="850"/>
      <c r="AH208" s="850"/>
      <c r="AI208" s="850"/>
      <c r="AJ208" s="850"/>
      <c r="AK208" s="850"/>
      <c r="AL208" s="850"/>
    </row>
    <row r="209" spans="1:38" ht="15" customHeight="1">
      <c r="A209" s="850"/>
      <c r="B209" s="850"/>
      <c r="C209" s="850"/>
      <c r="D209" s="850"/>
      <c r="E209" s="850"/>
      <c r="F209" s="850"/>
      <c r="G209" s="850"/>
      <c r="H209" s="850"/>
      <c r="I209" s="850"/>
      <c r="J209" s="850"/>
      <c r="K209" s="850"/>
      <c r="L209" s="850"/>
      <c r="M209" s="850"/>
      <c r="N209" s="850"/>
      <c r="O209" s="850"/>
      <c r="P209" s="850"/>
      <c r="Q209" s="850"/>
      <c r="R209" s="850"/>
      <c r="S209" s="850"/>
      <c r="T209" s="850"/>
      <c r="U209" s="850"/>
      <c r="V209" s="850"/>
      <c r="W209" s="850"/>
      <c r="X209" s="850"/>
      <c r="Y209" s="850"/>
      <c r="Z209" s="850"/>
      <c r="AA209" s="850"/>
      <c r="AB209" s="850"/>
      <c r="AC209" s="850"/>
      <c r="AD209" s="850"/>
      <c r="AE209" s="850"/>
      <c r="AF209" s="850"/>
      <c r="AG209" s="850"/>
      <c r="AH209" s="850"/>
      <c r="AI209" s="850"/>
      <c r="AJ209" s="850"/>
      <c r="AK209" s="850"/>
      <c r="AL209" s="850"/>
    </row>
    <row r="210" spans="1:38" ht="15" customHeight="1">
      <c r="A210" s="850"/>
      <c r="B210" s="850"/>
      <c r="C210" s="850"/>
      <c r="D210" s="850"/>
      <c r="E210" s="850"/>
      <c r="F210" s="850"/>
      <c r="G210" s="850"/>
      <c r="H210" s="850"/>
      <c r="I210" s="850"/>
      <c r="J210" s="850"/>
      <c r="K210" s="850"/>
      <c r="L210" s="850"/>
      <c r="M210" s="850"/>
      <c r="N210" s="850"/>
      <c r="O210" s="850"/>
      <c r="P210" s="850"/>
      <c r="Q210" s="850"/>
      <c r="R210" s="850"/>
      <c r="S210" s="850"/>
      <c r="T210" s="850"/>
      <c r="U210" s="850"/>
      <c r="V210" s="850"/>
      <c r="W210" s="850"/>
      <c r="X210" s="850"/>
      <c r="Y210" s="850"/>
      <c r="Z210" s="850"/>
      <c r="AA210" s="850"/>
      <c r="AB210" s="850"/>
      <c r="AC210" s="850"/>
      <c r="AD210" s="850"/>
      <c r="AE210" s="850"/>
      <c r="AF210" s="850"/>
      <c r="AG210" s="850"/>
      <c r="AH210" s="850"/>
      <c r="AI210" s="850"/>
      <c r="AJ210" s="850"/>
      <c r="AK210" s="850"/>
      <c r="AL210" s="850"/>
    </row>
    <row r="211" spans="1:38" ht="15" customHeight="1">
      <c r="A211" s="850"/>
      <c r="B211" s="850"/>
      <c r="C211" s="850"/>
      <c r="D211" s="850"/>
      <c r="E211" s="850"/>
      <c r="F211" s="850"/>
      <c r="G211" s="850"/>
      <c r="H211" s="850"/>
      <c r="I211" s="850"/>
      <c r="J211" s="850"/>
      <c r="K211" s="850"/>
      <c r="L211" s="850"/>
      <c r="M211" s="850"/>
      <c r="N211" s="850"/>
      <c r="O211" s="850"/>
      <c r="P211" s="850"/>
      <c r="Q211" s="850"/>
      <c r="R211" s="850"/>
      <c r="S211" s="850"/>
      <c r="T211" s="850"/>
      <c r="U211" s="850"/>
      <c r="V211" s="850"/>
      <c r="W211" s="850"/>
      <c r="X211" s="850"/>
      <c r="Y211" s="850"/>
      <c r="Z211" s="850"/>
      <c r="AA211" s="850"/>
      <c r="AB211" s="850"/>
      <c r="AC211" s="850"/>
      <c r="AD211" s="850"/>
      <c r="AE211" s="850"/>
      <c r="AF211" s="850"/>
      <c r="AG211" s="850"/>
      <c r="AH211" s="850"/>
      <c r="AI211" s="850"/>
      <c r="AJ211" s="850"/>
      <c r="AK211" s="850"/>
      <c r="AL211" s="850"/>
    </row>
    <row r="212" spans="1:38" ht="15" customHeight="1">
      <c r="A212" s="457"/>
      <c r="B212" s="862" t="s">
        <v>3126</v>
      </c>
      <c r="C212" s="863"/>
      <c r="D212" s="863"/>
      <c r="E212" s="863"/>
      <c r="F212" s="863"/>
      <c r="G212" s="863"/>
      <c r="H212" s="863"/>
      <c r="I212" s="863"/>
      <c r="J212" s="863"/>
      <c r="K212" s="863"/>
      <c r="L212" s="863"/>
      <c r="M212" s="863"/>
      <c r="N212" s="863"/>
      <c r="O212" s="863"/>
      <c r="P212" s="863"/>
      <c r="Q212" s="863"/>
      <c r="R212" s="863"/>
      <c r="S212" s="863"/>
      <c r="T212" s="863"/>
      <c r="U212" s="863"/>
      <c r="V212" s="863"/>
      <c r="W212" s="863"/>
      <c r="X212" s="863"/>
      <c r="Y212" s="863"/>
      <c r="Z212" s="863"/>
      <c r="AA212" s="863"/>
      <c r="AB212" s="863"/>
      <c r="AC212" s="863"/>
      <c r="AD212" s="863"/>
      <c r="AE212" s="863"/>
      <c r="AF212" s="863"/>
      <c r="AG212" s="864"/>
      <c r="AH212" s="862" t="s">
        <v>3092</v>
      </c>
      <c r="AI212" s="863"/>
      <c r="AJ212" s="863"/>
      <c r="AK212" s="864"/>
      <c r="AL212" s="457"/>
    </row>
    <row r="213" spans="1:38" ht="15" customHeight="1">
      <c r="A213" s="457"/>
      <c r="B213" s="851" t="s">
        <v>3127</v>
      </c>
      <c r="C213" s="851"/>
      <c r="D213" s="851"/>
      <c r="E213" s="851"/>
      <c r="F213" s="851"/>
      <c r="G213" s="851"/>
      <c r="H213" s="851"/>
      <c r="I213" s="851"/>
      <c r="J213" s="851"/>
      <c r="K213" s="851"/>
      <c r="L213" s="851"/>
      <c r="M213" s="851"/>
      <c r="N213" s="851"/>
      <c r="O213" s="851"/>
      <c r="P213" s="851"/>
      <c r="Q213" s="851"/>
      <c r="R213" s="851"/>
      <c r="S213" s="851"/>
      <c r="T213" s="851"/>
      <c r="U213" s="851"/>
      <c r="V213" s="851"/>
      <c r="W213" s="851"/>
      <c r="X213" s="851"/>
      <c r="Y213" s="851"/>
      <c r="Z213" s="851"/>
      <c r="AA213" s="851"/>
      <c r="AB213" s="851"/>
      <c r="AC213" s="851"/>
      <c r="AD213" s="851"/>
      <c r="AE213" s="851"/>
      <c r="AF213" s="851"/>
      <c r="AG213" s="851"/>
      <c r="AH213" s="852" t="s">
        <v>3128</v>
      </c>
      <c r="AI213" s="853"/>
      <c r="AJ213" s="853"/>
      <c r="AK213" s="854"/>
      <c r="AL213" s="457"/>
    </row>
    <row r="214" spans="1:38" ht="15" customHeight="1">
      <c r="A214" s="457"/>
      <c r="B214" s="855" t="s">
        <v>3129</v>
      </c>
      <c r="C214" s="856"/>
      <c r="D214" s="856"/>
      <c r="E214" s="856"/>
      <c r="F214" s="856"/>
      <c r="G214" s="856"/>
      <c r="H214" s="856"/>
      <c r="I214" s="856"/>
      <c r="J214" s="856"/>
      <c r="K214" s="856"/>
      <c r="L214" s="856"/>
      <c r="M214" s="856"/>
      <c r="N214" s="856"/>
      <c r="O214" s="856"/>
      <c r="P214" s="856"/>
      <c r="Q214" s="856"/>
      <c r="R214" s="856"/>
      <c r="S214" s="856"/>
      <c r="T214" s="856"/>
      <c r="U214" s="856"/>
      <c r="V214" s="856"/>
      <c r="W214" s="856"/>
      <c r="X214" s="856"/>
      <c r="Y214" s="856"/>
      <c r="Z214" s="856"/>
      <c r="AA214" s="856"/>
      <c r="AB214" s="856"/>
      <c r="AC214" s="856"/>
      <c r="AD214" s="856"/>
      <c r="AE214" s="856"/>
      <c r="AF214" s="856"/>
      <c r="AG214" s="856"/>
      <c r="AH214" s="852" t="s">
        <v>3130</v>
      </c>
      <c r="AI214" s="853"/>
      <c r="AJ214" s="853"/>
      <c r="AK214" s="854"/>
      <c r="AL214" s="457"/>
    </row>
    <row r="215" spans="1:38" ht="15" customHeight="1">
      <c r="A215" s="457"/>
      <c r="B215" s="855" t="s">
        <v>3131</v>
      </c>
      <c r="C215" s="856"/>
      <c r="D215" s="856"/>
      <c r="E215" s="856"/>
      <c r="F215" s="856"/>
      <c r="G215" s="856"/>
      <c r="H215" s="856"/>
      <c r="I215" s="856"/>
      <c r="J215" s="856"/>
      <c r="K215" s="856"/>
      <c r="L215" s="856"/>
      <c r="M215" s="856"/>
      <c r="N215" s="856"/>
      <c r="O215" s="856"/>
      <c r="P215" s="856"/>
      <c r="Q215" s="856"/>
      <c r="R215" s="856"/>
      <c r="S215" s="856"/>
      <c r="T215" s="856"/>
      <c r="U215" s="856"/>
      <c r="V215" s="856"/>
      <c r="W215" s="856"/>
      <c r="X215" s="856"/>
      <c r="Y215" s="856"/>
      <c r="Z215" s="856"/>
      <c r="AA215" s="856"/>
      <c r="AB215" s="856"/>
      <c r="AC215" s="856"/>
      <c r="AD215" s="856"/>
      <c r="AE215" s="856"/>
      <c r="AF215" s="856"/>
      <c r="AG215" s="856"/>
      <c r="AH215" s="852" t="s">
        <v>3132</v>
      </c>
      <c r="AI215" s="853"/>
      <c r="AJ215" s="853"/>
      <c r="AK215" s="854"/>
      <c r="AL215" s="457"/>
    </row>
    <row r="216" spans="1:38" ht="15" customHeight="1">
      <c r="A216" s="457"/>
      <c r="B216" s="855" t="s">
        <v>3133</v>
      </c>
      <c r="C216" s="856"/>
      <c r="D216" s="856"/>
      <c r="E216" s="856"/>
      <c r="F216" s="856"/>
      <c r="G216" s="856"/>
      <c r="H216" s="856"/>
      <c r="I216" s="856"/>
      <c r="J216" s="856"/>
      <c r="K216" s="856"/>
      <c r="L216" s="856"/>
      <c r="M216" s="856"/>
      <c r="N216" s="856"/>
      <c r="O216" s="856"/>
      <c r="P216" s="856"/>
      <c r="Q216" s="856"/>
      <c r="R216" s="856"/>
      <c r="S216" s="856"/>
      <c r="T216" s="856"/>
      <c r="U216" s="856"/>
      <c r="V216" s="856"/>
      <c r="W216" s="856"/>
      <c r="X216" s="856"/>
      <c r="Y216" s="856"/>
      <c r="Z216" s="856"/>
      <c r="AA216" s="856"/>
      <c r="AB216" s="856"/>
      <c r="AC216" s="856"/>
      <c r="AD216" s="856"/>
      <c r="AE216" s="856"/>
      <c r="AF216" s="856"/>
      <c r="AG216" s="856"/>
      <c r="AH216" s="852" t="s">
        <v>3134</v>
      </c>
      <c r="AI216" s="853"/>
      <c r="AJ216" s="853"/>
      <c r="AK216" s="854"/>
      <c r="AL216" s="457"/>
    </row>
    <row r="217" spans="1:38" ht="15" customHeight="1">
      <c r="A217" s="457"/>
      <c r="B217" s="855" t="s">
        <v>3135</v>
      </c>
      <c r="C217" s="856"/>
      <c r="D217" s="856"/>
      <c r="E217" s="856"/>
      <c r="F217" s="856"/>
      <c r="G217" s="856"/>
      <c r="H217" s="856"/>
      <c r="I217" s="856"/>
      <c r="J217" s="856"/>
      <c r="K217" s="856"/>
      <c r="L217" s="856"/>
      <c r="M217" s="856"/>
      <c r="N217" s="856"/>
      <c r="O217" s="856"/>
      <c r="P217" s="856"/>
      <c r="Q217" s="856"/>
      <c r="R217" s="856"/>
      <c r="S217" s="856"/>
      <c r="T217" s="856"/>
      <c r="U217" s="856"/>
      <c r="V217" s="856"/>
      <c r="W217" s="856"/>
      <c r="X217" s="856"/>
      <c r="Y217" s="856"/>
      <c r="Z217" s="856"/>
      <c r="AA217" s="856"/>
      <c r="AB217" s="856"/>
      <c r="AC217" s="856"/>
      <c r="AD217" s="856"/>
      <c r="AE217" s="856"/>
      <c r="AF217" s="856"/>
      <c r="AG217" s="856"/>
      <c r="AH217" s="852" t="s">
        <v>3136</v>
      </c>
      <c r="AI217" s="853"/>
      <c r="AJ217" s="853"/>
      <c r="AK217" s="854"/>
      <c r="AL217" s="457"/>
    </row>
    <row r="218" spans="1:38" ht="15" customHeight="1">
      <c r="A218" s="457"/>
      <c r="B218" s="458"/>
      <c r="C218" s="458"/>
      <c r="D218" s="458"/>
      <c r="E218" s="458"/>
      <c r="F218" s="458"/>
      <c r="G218" s="458"/>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9"/>
      <c r="AI218" s="459"/>
      <c r="AJ218" s="459"/>
      <c r="AK218" s="459"/>
      <c r="AL218" s="457"/>
    </row>
    <row r="219" spans="1:38" ht="15" customHeight="1">
      <c r="A219" s="850" t="s">
        <v>3137</v>
      </c>
      <c r="B219" s="850"/>
      <c r="C219" s="850"/>
      <c r="D219" s="850"/>
      <c r="E219" s="850"/>
      <c r="F219" s="850"/>
      <c r="G219" s="850"/>
      <c r="H219" s="850"/>
      <c r="I219" s="850"/>
      <c r="J219" s="850"/>
      <c r="K219" s="850"/>
      <c r="L219" s="850"/>
      <c r="M219" s="850"/>
      <c r="N219" s="850"/>
      <c r="O219" s="850"/>
      <c r="P219" s="850"/>
      <c r="Q219" s="850"/>
      <c r="R219" s="850"/>
      <c r="S219" s="850"/>
      <c r="T219" s="850"/>
      <c r="U219" s="850"/>
      <c r="V219" s="850"/>
      <c r="W219" s="850"/>
      <c r="X219" s="850"/>
      <c r="Y219" s="850"/>
      <c r="Z219" s="850"/>
      <c r="AA219" s="850"/>
      <c r="AB219" s="850"/>
      <c r="AC219" s="850"/>
      <c r="AD219" s="850"/>
      <c r="AE219" s="850"/>
      <c r="AF219" s="850"/>
      <c r="AG219" s="850"/>
      <c r="AH219" s="850"/>
      <c r="AI219" s="850"/>
      <c r="AJ219" s="850"/>
      <c r="AK219" s="850"/>
      <c r="AL219" s="850"/>
    </row>
    <row r="220" spans="1:38" ht="15" customHeight="1">
      <c r="A220" s="850"/>
      <c r="B220" s="850"/>
      <c r="C220" s="850"/>
      <c r="D220" s="850"/>
      <c r="E220" s="850"/>
      <c r="F220" s="850"/>
      <c r="G220" s="850"/>
      <c r="H220" s="850"/>
      <c r="I220" s="850"/>
      <c r="J220" s="850"/>
      <c r="K220" s="850"/>
      <c r="L220" s="850"/>
      <c r="M220" s="850"/>
      <c r="N220" s="850"/>
      <c r="O220" s="850"/>
      <c r="P220" s="850"/>
      <c r="Q220" s="850"/>
      <c r="R220" s="850"/>
      <c r="S220" s="850"/>
      <c r="T220" s="850"/>
      <c r="U220" s="850"/>
      <c r="V220" s="850"/>
      <c r="W220" s="850"/>
      <c r="X220" s="850"/>
      <c r="Y220" s="850"/>
      <c r="Z220" s="850"/>
      <c r="AA220" s="850"/>
      <c r="AB220" s="850"/>
      <c r="AC220" s="850"/>
      <c r="AD220" s="850"/>
      <c r="AE220" s="850"/>
      <c r="AF220" s="850"/>
      <c r="AG220" s="850"/>
      <c r="AH220" s="850"/>
      <c r="AI220" s="850"/>
      <c r="AJ220" s="850"/>
      <c r="AK220" s="850"/>
      <c r="AL220" s="850"/>
    </row>
    <row r="221" spans="1:38" ht="15" customHeight="1">
      <c r="A221" s="850"/>
      <c r="B221" s="850"/>
      <c r="C221" s="850"/>
      <c r="D221" s="850"/>
      <c r="E221" s="850"/>
      <c r="F221" s="850"/>
      <c r="G221" s="850"/>
      <c r="H221" s="850"/>
      <c r="I221" s="850"/>
      <c r="J221" s="850"/>
      <c r="K221" s="850"/>
      <c r="L221" s="850"/>
      <c r="M221" s="850"/>
      <c r="N221" s="850"/>
      <c r="O221" s="850"/>
      <c r="P221" s="850"/>
      <c r="Q221" s="850"/>
      <c r="R221" s="850"/>
      <c r="S221" s="850"/>
      <c r="T221" s="850"/>
      <c r="U221" s="850"/>
      <c r="V221" s="850"/>
      <c r="W221" s="850"/>
      <c r="X221" s="850"/>
      <c r="Y221" s="850"/>
      <c r="Z221" s="850"/>
      <c r="AA221" s="850"/>
      <c r="AB221" s="850"/>
      <c r="AC221" s="850"/>
      <c r="AD221" s="850"/>
      <c r="AE221" s="850"/>
      <c r="AF221" s="850"/>
      <c r="AG221" s="850"/>
      <c r="AH221" s="850"/>
      <c r="AI221" s="850"/>
      <c r="AJ221" s="850"/>
      <c r="AK221" s="850"/>
      <c r="AL221" s="850"/>
    </row>
    <row r="222" spans="1:38" ht="15" customHeight="1">
      <c r="A222" s="850"/>
      <c r="B222" s="850"/>
      <c r="C222" s="850"/>
      <c r="D222" s="850"/>
      <c r="E222" s="850"/>
      <c r="F222" s="850"/>
      <c r="G222" s="850"/>
      <c r="H222" s="850"/>
      <c r="I222" s="850"/>
      <c r="J222" s="850"/>
      <c r="K222" s="850"/>
      <c r="L222" s="850"/>
      <c r="M222" s="850"/>
      <c r="N222" s="850"/>
      <c r="O222" s="850"/>
      <c r="P222" s="850"/>
      <c r="Q222" s="850"/>
      <c r="R222" s="850"/>
      <c r="S222" s="850"/>
      <c r="T222" s="850"/>
      <c r="U222" s="850"/>
      <c r="V222" s="850"/>
      <c r="W222" s="850"/>
      <c r="X222" s="850"/>
      <c r="Y222" s="850"/>
      <c r="Z222" s="850"/>
      <c r="AA222" s="850"/>
      <c r="AB222" s="850"/>
      <c r="AC222" s="850"/>
      <c r="AD222" s="850"/>
      <c r="AE222" s="850"/>
      <c r="AF222" s="850"/>
      <c r="AG222" s="850"/>
      <c r="AH222" s="850"/>
      <c r="AI222" s="850"/>
      <c r="AJ222" s="850"/>
      <c r="AK222" s="850"/>
      <c r="AL222" s="850"/>
    </row>
    <row r="223" spans="1:38" ht="15" customHeight="1">
      <c r="A223" s="850"/>
      <c r="B223" s="850"/>
      <c r="C223" s="850"/>
      <c r="D223" s="850"/>
      <c r="E223" s="850"/>
      <c r="F223" s="850"/>
      <c r="G223" s="850"/>
      <c r="H223" s="850"/>
      <c r="I223" s="850"/>
      <c r="J223" s="850"/>
      <c r="K223" s="850"/>
      <c r="L223" s="850"/>
      <c r="M223" s="850"/>
      <c r="N223" s="850"/>
      <c r="O223" s="850"/>
      <c r="P223" s="850"/>
      <c r="Q223" s="850"/>
      <c r="R223" s="850"/>
      <c r="S223" s="850"/>
      <c r="T223" s="850"/>
      <c r="U223" s="850"/>
      <c r="V223" s="850"/>
      <c r="W223" s="850"/>
      <c r="X223" s="850"/>
      <c r="Y223" s="850"/>
      <c r="Z223" s="850"/>
      <c r="AA223" s="850"/>
      <c r="AB223" s="850"/>
      <c r="AC223" s="850"/>
      <c r="AD223" s="850"/>
      <c r="AE223" s="850"/>
      <c r="AF223" s="850"/>
      <c r="AG223" s="850"/>
      <c r="AH223" s="850"/>
      <c r="AI223" s="850"/>
      <c r="AJ223" s="850"/>
      <c r="AK223" s="850"/>
      <c r="AL223" s="850"/>
    </row>
    <row r="224" spans="1:38" ht="15" customHeight="1">
      <c r="A224" s="850"/>
      <c r="B224" s="850"/>
      <c r="C224" s="850"/>
      <c r="D224" s="850"/>
      <c r="E224" s="850"/>
      <c r="F224" s="850"/>
      <c r="G224" s="850"/>
      <c r="H224" s="850"/>
      <c r="I224" s="850"/>
      <c r="J224" s="850"/>
      <c r="K224" s="850"/>
      <c r="L224" s="850"/>
      <c r="M224" s="850"/>
      <c r="N224" s="850"/>
      <c r="O224" s="850"/>
      <c r="P224" s="850"/>
      <c r="Q224" s="850"/>
      <c r="R224" s="850"/>
      <c r="S224" s="850"/>
      <c r="T224" s="850"/>
      <c r="U224" s="850"/>
      <c r="V224" s="850"/>
      <c r="W224" s="850"/>
      <c r="X224" s="850"/>
      <c r="Y224" s="850"/>
      <c r="Z224" s="850"/>
      <c r="AA224" s="850"/>
      <c r="AB224" s="850"/>
      <c r="AC224" s="850"/>
      <c r="AD224" s="850"/>
      <c r="AE224" s="850"/>
      <c r="AF224" s="850"/>
      <c r="AG224" s="850"/>
      <c r="AH224" s="850"/>
      <c r="AI224" s="850"/>
      <c r="AJ224" s="850"/>
      <c r="AK224" s="850"/>
      <c r="AL224" s="850"/>
    </row>
    <row r="225" spans="1:38" ht="15" customHeight="1">
      <c r="A225" s="457"/>
      <c r="B225" s="862" t="s">
        <v>3126</v>
      </c>
      <c r="C225" s="863"/>
      <c r="D225" s="863"/>
      <c r="E225" s="863"/>
      <c r="F225" s="863"/>
      <c r="G225" s="863"/>
      <c r="H225" s="863"/>
      <c r="I225" s="863"/>
      <c r="J225" s="863"/>
      <c r="K225" s="863"/>
      <c r="L225" s="863"/>
      <c r="M225" s="863"/>
      <c r="N225" s="863"/>
      <c r="O225" s="863"/>
      <c r="P225" s="863"/>
      <c r="Q225" s="863"/>
      <c r="R225" s="863"/>
      <c r="S225" s="863"/>
      <c r="T225" s="863"/>
      <c r="U225" s="863"/>
      <c r="V225" s="863"/>
      <c r="W225" s="863"/>
      <c r="X225" s="863"/>
      <c r="Y225" s="863"/>
      <c r="Z225" s="863"/>
      <c r="AA225" s="863"/>
      <c r="AB225" s="863"/>
      <c r="AC225" s="863"/>
      <c r="AD225" s="863"/>
      <c r="AE225" s="863"/>
      <c r="AF225" s="863"/>
      <c r="AG225" s="864"/>
      <c r="AH225" s="862" t="s">
        <v>3092</v>
      </c>
      <c r="AI225" s="863"/>
      <c r="AJ225" s="863"/>
      <c r="AK225" s="864"/>
      <c r="AL225" s="460"/>
    </row>
    <row r="226" spans="1:38" ht="15" customHeight="1">
      <c r="A226" s="457"/>
      <c r="B226" s="855" t="s">
        <v>3127</v>
      </c>
      <c r="C226" s="856"/>
      <c r="D226" s="856"/>
      <c r="E226" s="856"/>
      <c r="F226" s="856"/>
      <c r="G226" s="856"/>
      <c r="H226" s="856"/>
      <c r="I226" s="856"/>
      <c r="J226" s="856"/>
      <c r="K226" s="856"/>
      <c r="L226" s="856"/>
      <c r="M226" s="856"/>
      <c r="N226" s="856"/>
      <c r="O226" s="856"/>
      <c r="P226" s="856"/>
      <c r="Q226" s="856"/>
      <c r="R226" s="856"/>
      <c r="S226" s="856"/>
      <c r="T226" s="856"/>
      <c r="U226" s="856"/>
      <c r="V226" s="856"/>
      <c r="W226" s="856"/>
      <c r="X226" s="856"/>
      <c r="Y226" s="856"/>
      <c r="Z226" s="856"/>
      <c r="AA226" s="856"/>
      <c r="AB226" s="856"/>
      <c r="AC226" s="856"/>
      <c r="AD226" s="856"/>
      <c r="AE226" s="857"/>
      <c r="AF226" s="461" t="s">
        <v>3128</v>
      </c>
      <c r="AG226" s="462"/>
      <c r="AH226" s="463" t="s">
        <v>3128</v>
      </c>
      <c r="AI226" s="463"/>
      <c r="AJ226" s="463"/>
      <c r="AK226" s="463"/>
      <c r="AL226" s="464"/>
    </row>
    <row r="227" spans="1:38" ht="15" customHeight="1">
      <c r="A227" s="457"/>
      <c r="B227" s="855" t="s">
        <v>3129</v>
      </c>
      <c r="C227" s="856"/>
      <c r="D227" s="856"/>
      <c r="E227" s="856"/>
      <c r="F227" s="856"/>
      <c r="G227" s="856"/>
      <c r="H227" s="856"/>
      <c r="I227" s="856"/>
      <c r="J227" s="856"/>
      <c r="K227" s="856"/>
      <c r="L227" s="856"/>
      <c r="M227" s="856"/>
      <c r="N227" s="856"/>
      <c r="O227" s="856"/>
      <c r="P227" s="856"/>
      <c r="Q227" s="856"/>
      <c r="R227" s="856"/>
      <c r="S227" s="856"/>
      <c r="T227" s="856"/>
      <c r="U227" s="856"/>
      <c r="V227" s="856"/>
      <c r="W227" s="856"/>
      <c r="X227" s="856"/>
      <c r="Y227" s="856"/>
      <c r="Z227" s="856"/>
      <c r="AA227" s="856"/>
      <c r="AB227" s="856"/>
      <c r="AC227" s="856"/>
      <c r="AD227" s="856"/>
      <c r="AE227" s="857"/>
      <c r="AF227" s="461" t="s">
        <v>3130</v>
      </c>
      <c r="AG227" s="462"/>
      <c r="AH227" s="463" t="s">
        <v>3130</v>
      </c>
      <c r="AI227" s="463"/>
      <c r="AJ227" s="463"/>
      <c r="AK227" s="463"/>
      <c r="AL227" s="464"/>
    </row>
    <row r="228" spans="1:38" ht="15" customHeight="1">
      <c r="A228" s="457"/>
      <c r="B228" s="855" t="s">
        <v>3138</v>
      </c>
      <c r="C228" s="856"/>
      <c r="D228" s="856"/>
      <c r="E228" s="856"/>
      <c r="F228" s="856"/>
      <c r="G228" s="856"/>
      <c r="H228" s="856"/>
      <c r="I228" s="856"/>
      <c r="J228" s="856"/>
      <c r="K228" s="856"/>
      <c r="L228" s="856"/>
      <c r="M228" s="856"/>
      <c r="N228" s="856"/>
      <c r="O228" s="856"/>
      <c r="P228" s="856"/>
      <c r="Q228" s="856"/>
      <c r="R228" s="856"/>
      <c r="S228" s="856"/>
      <c r="T228" s="856"/>
      <c r="U228" s="856"/>
      <c r="V228" s="856"/>
      <c r="W228" s="856"/>
      <c r="X228" s="856"/>
      <c r="Y228" s="856"/>
      <c r="Z228" s="856"/>
      <c r="AA228" s="856"/>
      <c r="AB228" s="856"/>
      <c r="AC228" s="856"/>
      <c r="AD228" s="856"/>
      <c r="AE228" s="857"/>
      <c r="AF228" s="461" t="s">
        <v>3132</v>
      </c>
      <c r="AG228" s="462"/>
      <c r="AH228" s="463" t="s">
        <v>3132</v>
      </c>
      <c r="AI228" s="463"/>
      <c r="AJ228" s="463"/>
      <c r="AK228" s="463"/>
      <c r="AL228" s="464"/>
    </row>
    <row r="229" spans="1:38" ht="15" customHeight="1">
      <c r="A229" s="457"/>
      <c r="B229" s="855" t="s">
        <v>3133</v>
      </c>
      <c r="C229" s="856"/>
      <c r="D229" s="856"/>
      <c r="E229" s="856"/>
      <c r="F229" s="856"/>
      <c r="G229" s="856"/>
      <c r="H229" s="856"/>
      <c r="I229" s="856"/>
      <c r="J229" s="856"/>
      <c r="K229" s="856"/>
      <c r="L229" s="856"/>
      <c r="M229" s="856"/>
      <c r="N229" s="856"/>
      <c r="O229" s="856"/>
      <c r="P229" s="856"/>
      <c r="Q229" s="856"/>
      <c r="R229" s="856"/>
      <c r="S229" s="856"/>
      <c r="T229" s="856"/>
      <c r="U229" s="856"/>
      <c r="V229" s="856"/>
      <c r="W229" s="856"/>
      <c r="X229" s="856"/>
      <c r="Y229" s="856"/>
      <c r="Z229" s="856"/>
      <c r="AA229" s="856"/>
      <c r="AB229" s="856"/>
      <c r="AC229" s="856"/>
      <c r="AD229" s="856"/>
      <c r="AE229" s="857"/>
      <c r="AF229" s="461" t="s">
        <v>3134</v>
      </c>
      <c r="AG229" s="462"/>
      <c r="AH229" s="463" t="s">
        <v>3134</v>
      </c>
      <c r="AI229" s="463"/>
      <c r="AJ229" s="463"/>
      <c r="AK229" s="463"/>
      <c r="AL229" s="464"/>
    </row>
    <row r="230" spans="1:38" ht="15" customHeight="1">
      <c r="A230" s="457"/>
      <c r="B230" s="855" t="s">
        <v>3135</v>
      </c>
      <c r="C230" s="856"/>
      <c r="D230" s="856"/>
      <c r="E230" s="856"/>
      <c r="F230" s="856"/>
      <c r="G230" s="856"/>
      <c r="H230" s="856"/>
      <c r="I230" s="856"/>
      <c r="J230" s="856"/>
      <c r="K230" s="856"/>
      <c r="L230" s="856"/>
      <c r="M230" s="856"/>
      <c r="N230" s="856"/>
      <c r="O230" s="856"/>
      <c r="P230" s="856"/>
      <c r="Q230" s="856"/>
      <c r="R230" s="856"/>
      <c r="S230" s="856"/>
      <c r="T230" s="856"/>
      <c r="U230" s="856"/>
      <c r="V230" s="856"/>
      <c r="W230" s="856"/>
      <c r="X230" s="856"/>
      <c r="Y230" s="856"/>
      <c r="Z230" s="856"/>
      <c r="AA230" s="856"/>
      <c r="AB230" s="856"/>
      <c r="AC230" s="856"/>
      <c r="AD230" s="856"/>
      <c r="AE230" s="857"/>
      <c r="AF230" s="461" t="s">
        <v>3136</v>
      </c>
      <c r="AG230" s="462"/>
      <c r="AH230" s="463" t="s">
        <v>3136</v>
      </c>
      <c r="AI230" s="463"/>
      <c r="AJ230" s="463"/>
      <c r="AK230" s="463"/>
      <c r="AL230" s="464"/>
    </row>
    <row r="231" spans="1:38" ht="15" customHeight="1">
      <c r="A231" s="457"/>
      <c r="B231" s="855" t="s">
        <v>3139</v>
      </c>
      <c r="C231" s="856"/>
      <c r="D231" s="856"/>
      <c r="E231" s="856"/>
      <c r="F231" s="856"/>
      <c r="G231" s="856"/>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7"/>
      <c r="AF231" s="461" t="s">
        <v>3140</v>
      </c>
      <c r="AG231" s="462"/>
      <c r="AH231" s="463" t="s">
        <v>3140</v>
      </c>
      <c r="AI231" s="463"/>
      <c r="AJ231" s="463"/>
      <c r="AK231" s="463"/>
      <c r="AL231" s="464"/>
    </row>
    <row r="232" spans="1:38" ht="15" customHeight="1">
      <c r="A232" s="457"/>
      <c r="B232" s="851" t="s">
        <v>3141</v>
      </c>
      <c r="C232" s="851"/>
      <c r="D232" s="851"/>
      <c r="E232" s="851"/>
      <c r="F232" s="851"/>
      <c r="G232" s="851"/>
      <c r="H232" s="851"/>
      <c r="I232" s="851"/>
      <c r="J232" s="851"/>
      <c r="K232" s="851"/>
      <c r="L232" s="851"/>
      <c r="M232" s="851"/>
      <c r="N232" s="851"/>
      <c r="O232" s="851"/>
      <c r="P232" s="851"/>
      <c r="Q232" s="851"/>
      <c r="R232" s="851"/>
      <c r="S232" s="851"/>
      <c r="T232" s="851"/>
      <c r="U232" s="851"/>
      <c r="V232" s="851"/>
      <c r="W232" s="851"/>
      <c r="X232" s="851"/>
      <c r="Y232" s="851"/>
      <c r="Z232" s="851"/>
      <c r="AA232" s="851"/>
      <c r="AB232" s="851"/>
      <c r="AC232" s="851"/>
      <c r="AD232" s="851"/>
      <c r="AE232" s="851"/>
      <c r="AF232" s="851"/>
      <c r="AG232" s="851"/>
      <c r="AH232" s="852" t="s">
        <v>3142</v>
      </c>
      <c r="AI232" s="853"/>
      <c r="AJ232" s="853"/>
      <c r="AK232" s="854"/>
      <c r="AL232" s="464"/>
    </row>
    <row r="233" spans="1:38" ht="15" customHeight="1">
      <c r="A233" s="457"/>
      <c r="B233" s="855" t="s">
        <v>3143</v>
      </c>
      <c r="C233" s="856"/>
      <c r="D233" s="856"/>
      <c r="E233" s="856"/>
      <c r="F233" s="856"/>
      <c r="G233" s="856"/>
      <c r="H233" s="856"/>
      <c r="I233" s="856"/>
      <c r="J233" s="856"/>
      <c r="K233" s="856"/>
      <c r="L233" s="856"/>
      <c r="M233" s="856"/>
      <c r="N233" s="856"/>
      <c r="O233" s="856"/>
      <c r="P233" s="856"/>
      <c r="Q233" s="856"/>
      <c r="R233" s="856"/>
      <c r="S233" s="856"/>
      <c r="T233" s="856"/>
      <c r="U233" s="856"/>
      <c r="V233" s="856"/>
      <c r="W233" s="856"/>
      <c r="X233" s="856"/>
      <c r="Y233" s="856"/>
      <c r="Z233" s="856"/>
      <c r="AA233" s="856"/>
      <c r="AB233" s="856"/>
      <c r="AC233" s="856"/>
      <c r="AD233" s="856"/>
      <c r="AE233" s="856"/>
      <c r="AF233" s="856"/>
      <c r="AG233" s="856"/>
      <c r="AH233" s="852" t="s">
        <v>3144</v>
      </c>
      <c r="AI233" s="853"/>
      <c r="AJ233" s="853"/>
      <c r="AK233" s="854"/>
      <c r="AL233" s="464"/>
    </row>
    <row r="234" spans="1:38" ht="15" customHeight="1">
      <c r="A234" s="457"/>
      <c r="B234" s="855" t="s">
        <v>3145</v>
      </c>
      <c r="C234" s="856"/>
      <c r="D234" s="856"/>
      <c r="E234" s="856"/>
      <c r="F234" s="856"/>
      <c r="G234" s="856"/>
      <c r="H234" s="856"/>
      <c r="I234" s="856"/>
      <c r="J234" s="856"/>
      <c r="K234" s="856"/>
      <c r="L234" s="856"/>
      <c r="M234" s="856"/>
      <c r="N234" s="856"/>
      <c r="O234" s="856"/>
      <c r="P234" s="856"/>
      <c r="Q234" s="856"/>
      <c r="R234" s="856"/>
      <c r="S234" s="856"/>
      <c r="T234" s="856"/>
      <c r="U234" s="856"/>
      <c r="V234" s="856"/>
      <c r="W234" s="856"/>
      <c r="X234" s="856"/>
      <c r="Y234" s="856"/>
      <c r="Z234" s="856"/>
      <c r="AA234" s="856"/>
      <c r="AB234" s="856"/>
      <c r="AC234" s="856"/>
      <c r="AD234" s="856"/>
      <c r="AE234" s="856"/>
      <c r="AF234" s="856"/>
      <c r="AG234" s="856"/>
      <c r="AH234" s="852" t="s">
        <v>3146</v>
      </c>
      <c r="AI234" s="853"/>
      <c r="AJ234" s="853"/>
      <c r="AK234" s="854"/>
      <c r="AL234" s="464"/>
    </row>
    <row r="235" spans="1:38" ht="15" customHeight="1">
      <c r="A235" s="457"/>
      <c r="B235" s="855" t="s">
        <v>3147</v>
      </c>
      <c r="C235" s="856"/>
      <c r="D235" s="856"/>
      <c r="E235" s="856"/>
      <c r="F235" s="856"/>
      <c r="G235" s="856"/>
      <c r="H235" s="856"/>
      <c r="I235" s="856"/>
      <c r="J235" s="856"/>
      <c r="K235" s="856"/>
      <c r="L235" s="856"/>
      <c r="M235" s="856"/>
      <c r="N235" s="856"/>
      <c r="O235" s="856"/>
      <c r="P235" s="856"/>
      <c r="Q235" s="856"/>
      <c r="R235" s="856"/>
      <c r="S235" s="856"/>
      <c r="T235" s="856"/>
      <c r="U235" s="856"/>
      <c r="V235" s="856"/>
      <c r="W235" s="856"/>
      <c r="X235" s="856"/>
      <c r="Y235" s="856"/>
      <c r="Z235" s="856"/>
      <c r="AA235" s="856"/>
      <c r="AB235" s="856"/>
      <c r="AC235" s="856"/>
      <c r="AD235" s="856"/>
      <c r="AE235" s="856"/>
      <c r="AF235" s="856"/>
      <c r="AG235" s="856"/>
      <c r="AH235" s="852" t="s">
        <v>3148</v>
      </c>
      <c r="AI235" s="853"/>
      <c r="AJ235" s="853"/>
      <c r="AK235" s="854"/>
      <c r="AL235" s="464"/>
    </row>
    <row r="236" spans="1:38" ht="15" customHeight="1">
      <c r="A236" s="457"/>
      <c r="B236" s="855" t="s">
        <v>3149</v>
      </c>
      <c r="C236" s="856"/>
      <c r="D236" s="856"/>
      <c r="E236" s="856"/>
      <c r="F236" s="856"/>
      <c r="G236" s="856"/>
      <c r="H236" s="856"/>
      <c r="I236" s="856"/>
      <c r="J236" s="856"/>
      <c r="K236" s="856"/>
      <c r="L236" s="856"/>
      <c r="M236" s="856"/>
      <c r="N236" s="856"/>
      <c r="O236" s="856"/>
      <c r="P236" s="856"/>
      <c r="Q236" s="856"/>
      <c r="R236" s="856"/>
      <c r="S236" s="856"/>
      <c r="T236" s="856"/>
      <c r="U236" s="856"/>
      <c r="V236" s="856"/>
      <c r="W236" s="856"/>
      <c r="X236" s="856"/>
      <c r="Y236" s="856"/>
      <c r="Z236" s="856"/>
      <c r="AA236" s="856"/>
      <c r="AB236" s="856"/>
      <c r="AC236" s="856"/>
      <c r="AD236" s="856"/>
      <c r="AE236" s="856"/>
      <c r="AF236" s="856"/>
      <c r="AG236" s="856"/>
      <c r="AH236" s="852" t="s">
        <v>3150</v>
      </c>
      <c r="AI236" s="853"/>
      <c r="AJ236" s="853"/>
      <c r="AK236" s="854"/>
      <c r="AL236" s="464"/>
    </row>
    <row r="237" spans="1:38" ht="15" customHeight="1">
      <c r="A237" s="457"/>
      <c r="B237" s="855" t="s">
        <v>3151</v>
      </c>
      <c r="C237" s="856"/>
      <c r="D237" s="856"/>
      <c r="E237" s="856"/>
      <c r="F237" s="856"/>
      <c r="G237" s="856"/>
      <c r="H237" s="856"/>
      <c r="I237" s="856"/>
      <c r="J237" s="856"/>
      <c r="K237" s="856"/>
      <c r="L237" s="856"/>
      <c r="M237" s="856"/>
      <c r="N237" s="856"/>
      <c r="O237" s="856"/>
      <c r="P237" s="856"/>
      <c r="Q237" s="856"/>
      <c r="R237" s="856"/>
      <c r="S237" s="856"/>
      <c r="T237" s="856"/>
      <c r="U237" s="856"/>
      <c r="V237" s="856"/>
      <c r="W237" s="856"/>
      <c r="X237" s="856"/>
      <c r="Y237" s="856"/>
      <c r="Z237" s="856"/>
      <c r="AA237" s="856"/>
      <c r="AB237" s="856"/>
      <c r="AC237" s="856"/>
      <c r="AD237" s="856"/>
      <c r="AE237" s="856"/>
      <c r="AF237" s="856"/>
      <c r="AG237" s="856"/>
      <c r="AH237" s="852" t="s">
        <v>3152</v>
      </c>
      <c r="AI237" s="853"/>
      <c r="AJ237" s="853"/>
      <c r="AK237" s="854"/>
      <c r="AL237" s="464"/>
    </row>
    <row r="238" spans="1:38" ht="15" customHeight="1">
      <c r="A238" s="457"/>
      <c r="B238" s="855" t="s">
        <v>3153</v>
      </c>
      <c r="C238" s="856"/>
      <c r="D238" s="856"/>
      <c r="E238" s="856"/>
      <c r="F238" s="856"/>
      <c r="G238" s="856"/>
      <c r="H238" s="856"/>
      <c r="I238" s="856"/>
      <c r="J238" s="856"/>
      <c r="K238" s="856"/>
      <c r="L238" s="856"/>
      <c r="M238" s="856"/>
      <c r="N238" s="856"/>
      <c r="O238" s="856"/>
      <c r="P238" s="856"/>
      <c r="Q238" s="856"/>
      <c r="R238" s="856"/>
      <c r="S238" s="856"/>
      <c r="T238" s="856"/>
      <c r="U238" s="856"/>
      <c r="V238" s="856"/>
      <c r="W238" s="856"/>
      <c r="X238" s="856"/>
      <c r="Y238" s="856"/>
      <c r="Z238" s="856"/>
      <c r="AA238" s="856"/>
      <c r="AB238" s="856"/>
      <c r="AC238" s="856"/>
      <c r="AD238" s="856"/>
      <c r="AE238" s="856"/>
      <c r="AF238" s="856"/>
      <c r="AG238" s="856"/>
      <c r="AH238" s="852" t="s">
        <v>3154</v>
      </c>
      <c r="AI238" s="853"/>
      <c r="AJ238" s="853"/>
      <c r="AK238" s="854"/>
      <c r="AL238" s="464"/>
    </row>
    <row r="239" spans="1:38" ht="15" customHeight="1">
      <c r="A239" s="457"/>
      <c r="B239" s="855" t="s">
        <v>3155</v>
      </c>
      <c r="C239" s="856"/>
      <c r="D239" s="856"/>
      <c r="E239" s="856"/>
      <c r="F239" s="856"/>
      <c r="G239" s="856"/>
      <c r="H239" s="856"/>
      <c r="I239" s="856"/>
      <c r="J239" s="856"/>
      <c r="K239" s="856"/>
      <c r="L239" s="856"/>
      <c r="M239" s="856"/>
      <c r="N239" s="856"/>
      <c r="O239" s="856"/>
      <c r="P239" s="856"/>
      <c r="Q239" s="856"/>
      <c r="R239" s="856"/>
      <c r="S239" s="856"/>
      <c r="T239" s="856"/>
      <c r="U239" s="856"/>
      <c r="V239" s="856"/>
      <c r="W239" s="856"/>
      <c r="X239" s="856"/>
      <c r="Y239" s="856"/>
      <c r="Z239" s="856"/>
      <c r="AA239" s="856"/>
      <c r="AB239" s="856"/>
      <c r="AC239" s="856"/>
      <c r="AD239" s="856"/>
      <c r="AE239" s="856"/>
      <c r="AF239" s="856"/>
      <c r="AG239" s="856"/>
      <c r="AH239" s="852" t="s">
        <v>3156</v>
      </c>
      <c r="AI239" s="853"/>
      <c r="AJ239" s="853"/>
      <c r="AK239" s="854"/>
      <c r="AL239" s="464"/>
    </row>
    <row r="240" spans="1:38" ht="15" customHeight="1">
      <c r="A240" s="457"/>
      <c r="B240" s="855" t="s">
        <v>3157</v>
      </c>
      <c r="C240" s="856"/>
      <c r="D240" s="856"/>
      <c r="E240" s="856"/>
      <c r="F240" s="856"/>
      <c r="G240" s="856"/>
      <c r="H240" s="856"/>
      <c r="I240" s="856"/>
      <c r="J240" s="856"/>
      <c r="K240" s="856"/>
      <c r="L240" s="856"/>
      <c r="M240" s="856"/>
      <c r="N240" s="856"/>
      <c r="O240" s="856"/>
      <c r="P240" s="856"/>
      <c r="Q240" s="856"/>
      <c r="R240" s="856"/>
      <c r="S240" s="856"/>
      <c r="T240" s="856"/>
      <c r="U240" s="856"/>
      <c r="V240" s="856"/>
      <c r="W240" s="856"/>
      <c r="X240" s="856"/>
      <c r="Y240" s="856"/>
      <c r="Z240" s="856"/>
      <c r="AA240" s="856"/>
      <c r="AB240" s="856"/>
      <c r="AC240" s="856"/>
      <c r="AD240" s="856"/>
      <c r="AE240" s="856"/>
      <c r="AF240" s="856"/>
      <c r="AG240" s="856"/>
      <c r="AH240" s="852" t="s">
        <v>3158</v>
      </c>
      <c r="AI240" s="853"/>
      <c r="AJ240" s="853"/>
      <c r="AK240" s="854"/>
      <c r="AL240" s="464"/>
    </row>
    <row r="241" spans="1:38" ht="15" customHeight="1">
      <c r="A241" s="457"/>
      <c r="B241" s="855" t="s">
        <v>3159</v>
      </c>
      <c r="C241" s="856"/>
      <c r="D241" s="856"/>
      <c r="E241" s="856"/>
      <c r="F241" s="856"/>
      <c r="G241" s="856"/>
      <c r="H241" s="856"/>
      <c r="I241" s="856"/>
      <c r="J241" s="856"/>
      <c r="K241" s="856"/>
      <c r="L241" s="856"/>
      <c r="M241" s="856"/>
      <c r="N241" s="856"/>
      <c r="O241" s="856"/>
      <c r="P241" s="856"/>
      <c r="Q241" s="856"/>
      <c r="R241" s="856"/>
      <c r="S241" s="856"/>
      <c r="T241" s="856"/>
      <c r="U241" s="856"/>
      <c r="V241" s="856"/>
      <c r="W241" s="856"/>
      <c r="X241" s="856"/>
      <c r="Y241" s="856"/>
      <c r="Z241" s="856"/>
      <c r="AA241" s="856"/>
      <c r="AB241" s="856"/>
      <c r="AC241" s="856"/>
      <c r="AD241" s="856"/>
      <c r="AE241" s="856"/>
      <c r="AF241" s="856"/>
      <c r="AG241" s="856"/>
      <c r="AH241" s="852" t="s">
        <v>3160</v>
      </c>
      <c r="AI241" s="853"/>
      <c r="AJ241" s="853"/>
      <c r="AK241" s="854"/>
      <c r="AL241" s="464"/>
    </row>
    <row r="242" spans="1:38" ht="15" customHeight="1">
      <c r="A242" s="457"/>
      <c r="B242" s="855" t="s">
        <v>3161</v>
      </c>
      <c r="C242" s="856"/>
      <c r="D242" s="856"/>
      <c r="E242" s="856"/>
      <c r="F242" s="856"/>
      <c r="G242" s="856"/>
      <c r="H242" s="856"/>
      <c r="I242" s="856"/>
      <c r="J242" s="856"/>
      <c r="K242" s="856"/>
      <c r="L242" s="856"/>
      <c r="M242" s="856"/>
      <c r="N242" s="856"/>
      <c r="O242" s="856"/>
      <c r="P242" s="856"/>
      <c r="Q242" s="856"/>
      <c r="R242" s="856"/>
      <c r="S242" s="856"/>
      <c r="T242" s="856"/>
      <c r="U242" s="856"/>
      <c r="V242" s="856"/>
      <c r="W242" s="856"/>
      <c r="X242" s="856"/>
      <c r="Y242" s="856"/>
      <c r="Z242" s="856"/>
      <c r="AA242" s="856"/>
      <c r="AB242" s="856"/>
      <c r="AC242" s="856"/>
      <c r="AD242" s="856"/>
      <c r="AE242" s="856"/>
      <c r="AF242" s="856"/>
      <c r="AG242" s="856"/>
      <c r="AH242" s="852" t="s">
        <v>3162</v>
      </c>
      <c r="AI242" s="853"/>
      <c r="AJ242" s="853"/>
      <c r="AK242" s="854"/>
      <c r="AL242" s="464"/>
    </row>
    <row r="243" spans="1:38" ht="15" customHeight="1">
      <c r="A243" s="457"/>
      <c r="B243" s="855" t="s">
        <v>3163</v>
      </c>
      <c r="C243" s="856"/>
      <c r="D243" s="856"/>
      <c r="E243" s="856"/>
      <c r="F243" s="856"/>
      <c r="G243" s="856"/>
      <c r="H243" s="856"/>
      <c r="I243" s="856"/>
      <c r="J243" s="856"/>
      <c r="K243" s="856"/>
      <c r="L243" s="856"/>
      <c r="M243" s="856"/>
      <c r="N243" s="856"/>
      <c r="O243" s="856"/>
      <c r="P243" s="856"/>
      <c r="Q243" s="856"/>
      <c r="R243" s="856"/>
      <c r="S243" s="856"/>
      <c r="T243" s="856"/>
      <c r="U243" s="856"/>
      <c r="V243" s="856"/>
      <c r="W243" s="856"/>
      <c r="X243" s="856"/>
      <c r="Y243" s="856"/>
      <c r="Z243" s="856"/>
      <c r="AA243" s="856"/>
      <c r="AB243" s="856"/>
      <c r="AC243" s="856"/>
      <c r="AD243" s="856"/>
      <c r="AE243" s="856"/>
      <c r="AF243" s="856"/>
      <c r="AG243" s="856"/>
      <c r="AH243" s="852" t="s">
        <v>3164</v>
      </c>
      <c r="AI243" s="853"/>
      <c r="AJ243" s="853"/>
      <c r="AK243" s="854"/>
      <c r="AL243" s="464"/>
    </row>
    <row r="244" spans="1:38" ht="15" customHeight="1">
      <c r="A244" s="457"/>
      <c r="B244" s="855" t="s">
        <v>3165</v>
      </c>
      <c r="C244" s="856"/>
      <c r="D244" s="856"/>
      <c r="E244" s="856"/>
      <c r="F244" s="856"/>
      <c r="G244" s="856"/>
      <c r="H244" s="856"/>
      <c r="I244" s="856"/>
      <c r="J244" s="856"/>
      <c r="K244" s="856"/>
      <c r="L244" s="856"/>
      <c r="M244" s="856"/>
      <c r="N244" s="856"/>
      <c r="O244" s="856"/>
      <c r="P244" s="856"/>
      <c r="Q244" s="856"/>
      <c r="R244" s="856"/>
      <c r="S244" s="856"/>
      <c r="T244" s="856"/>
      <c r="U244" s="856"/>
      <c r="V244" s="856"/>
      <c r="W244" s="856"/>
      <c r="X244" s="856"/>
      <c r="Y244" s="856"/>
      <c r="Z244" s="856"/>
      <c r="AA244" s="856"/>
      <c r="AB244" s="856"/>
      <c r="AC244" s="856"/>
      <c r="AD244" s="856"/>
      <c r="AE244" s="856"/>
      <c r="AF244" s="856"/>
      <c r="AG244" s="856"/>
      <c r="AH244" s="852" t="s">
        <v>3166</v>
      </c>
      <c r="AI244" s="853"/>
      <c r="AJ244" s="853"/>
      <c r="AK244" s="854"/>
      <c r="AL244" s="464"/>
    </row>
    <row r="245" spans="1:38" ht="15" customHeight="1">
      <c r="A245" s="457"/>
      <c r="B245" s="855" t="s">
        <v>3167</v>
      </c>
      <c r="C245" s="856"/>
      <c r="D245" s="856"/>
      <c r="E245" s="856"/>
      <c r="F245" s="856"/>
      <c r="G245" s="856"/>
      <c r="H245" s="856"/>
      <c r="I245" s="856"/>
      <c r="J245" s="856"/>
      <c r="K245" s="856"/>
      <c r="L245" s="856"/>
      <c r="M245" s="856"/>
      <c r="N245" s="856"/>
      <c r="O245" s="856"/>
      <c r="P245" s="856"/>
      <c r="Q245" s="856"/>
      <c r="R245" s="856"/>
      <c r="S245" s="856"/>
      <c r="T245" s="856"/>
      <c r="U245" s="856"/>
      <c r="V245" s="856"/>
      <c r="W245" s="856"/>
      <c r="X245" s="856"/>
      <c r="Y245" s="856"/>
      <c r="Z245" s="856"/>
      <c r="AA245" s="856"/>
      <c r="AB245" s="856"/>
      <c r="AC245" s="856"/>
      <c r="AD245" s="856"/>
      <c r="AE245" s="856"/>
      <c r="AF245" s="856"/>
      <c r="AG245" s="856"/>
      <c r="AH245" s="852" t="s">
        <v>3168</v>
      </c>
      <c r="AI245" s="853"/>
      <c r="AJ245" s="853"/>
      <c r="AK245" s="854"/>
      <c r="AL245" s="464"/>
    </row>
    <row r="246" spans="1:38" ht="15" customHeight="1">
      <c r="A246" s="457"/>
      <c r="B246" s="855" t="s">
        <v>3169</v>
      </c>
      <c r="C246" s="856"/>
      <c r="D246" s="856"/>
      <c r="E246" s="856"/>
      <c r="F246" s="856"/>
      <c r="G246" s="856"/>
      <c r="H246" s="856"/>
      <c r="I246" s="856"/>
      <c r="J246" s="856"/>
      <c r="K246" s="856"/>
      <c r="L246" s="856"/>
      <c r="M246" s="856"/>
      <c r="N246" s="856"/>
      <c r="O246" s="856"/>
      <c r="P246" s="856"/>
      <c r="Q246" s="856"/>
      <c r="R246" s="856"/>
      <c r="S246" s="856"/>
      <c r="T246" s="856"/>
      <c r="U246" s="856"/>
      <c r="V246" s="856"/>
      <c r="W246" s="856"/>
      <c r="X246" s="856"/>
      <c r="Y246" s="856"/>
      <c r="Z246" s="856"/>
      <c r="AA246" s="856"/>
      <c r="AB246" s="856"/>
      <c r="AC246" s="856"/>
      <c r="AD246" s="856"/>
      <c r="AE246" s="856"/>
      <c r="AF246" s="856"/>
      <c r="AG246" s="856"/>
      <c r="AH246" s="852" t="s">
        <v>3170</v>
      </c>
      <c r="AI246" s="853"/>
      <c r="AJ246" s="853"/>
      <c r="AK246" s="854"/>
      <c r="AL246" s="464"/>
    </row>
    <row r="247" spans="1:38" ht="15" customHeight="1">
      <c r="A247" s="457"/>
      <c r="B247" s="855" t="s">
        <v>3171</v>
      </c>
      <c r="C247" s="856"/>
      <c r="D247" s="856"/>
      <c r="E247" s="856"/>
      <c r="F247" s="856"/>
      <c r="G247" s="856"/>
      <c r="H247" s="856"/>
      <c r="I247" s="856"/>
      <c r="J247" s="856"/>
      <c r="K247" s="856"/>
      <c r="L247" s="856"/>
      <c r="M247" s="856"/>
      <c r="N247" s="856"/>
      <c r="O247" s="856"/>
      <c r="P247" s="856"/>
      <c r="Q247" s="856"/>
      <c r="R247" s="856"/>
      <c r="S247" s="856"/>
      <c r="T247" s="856"/>
      <c r="U247" s="856"/>
      <c r="V247" s="856"/>
      <c r="W247" s="856"/>
      <c r="X247" s="856"/>
      <c r="Y247" s="856"/>
      <c r="Z247" s="856"/>
      <c r="AA247" s="856"/>
      <c r="AB247" s="856"/>
      <c r="AC247" s="856"/>
      <c r="AD247" s="856"/>
      <c r="AE247" s="856"/>
      <c r="AF247" s="856"/>
      <c r="AG247" s="856"/>
      <c r="AH247" s="852" t="s">
        <v>3172</v>
      </c>
      <c r="AI247" s="853"/>
      <c r="AJ247" s="853"/>
      <c r="AK247" s="854"/>
      <c r="AL247" s="464"/>
    </row>
    <row r="248" spans="1:38" ht="15" customHeight="1">
      <c r="A248" s="457"/>
      <c r="B248" s="855" t="s">
        <v>3173</v>
      </c>
      <c r="C248" s="856"/>
      <c r="D248" s="856"/>
      <c r="E248" s="856"/>
      <c r="F248" s="856"/>
      <c r="G248" s="856"/>
      <c r="H248" s="856"/>
      <c r="I248" s="856"/>
      <c r="J248" s="856"/>
      <c r="K248" s="856"/>
      <c r="L248" s="856"/>
      <c r="M248" s="856"/>
      <c r="N248" s="856"/>
      <c r="O248" s="856"/>
      <c r="P248" s="856"/>
      <c r="Q248" s="856"/>
      <c r="R248" s="856"/>
      <c r="S248" s="856"/>
      <c r="T248" s="856"/>
      <c r="U248" s="856"/>
      <c r="V248" s="856"/>
      <c r="W248" s="856"/>
      <c r="X248" s="856"/>
      <c r="Y248" s="856"/>
      <c r="Z248" s="856"/>
      <c r="AA248" s="856"/>
      <c r="AB248" s="856"/>
      <c r="AC248" s="856"/>
      <c r="AD248" s="856"/>
      <c r="AE248" s="856"/>
      <c r="AF248" s="856"/>
      <c r="AG248" s="856"/>
      <c r="AH248" s="852" t="s">
        <v>3174</v>
      </c>
      <c r="AI248" s="853"/>
      <c r="AJ248" s="853"/>
      <c r="AK248" s="854"/>
      <c r="AL248" s="464"/>
    </row>
    <row r="249" spans="1:38" ht="30" customHeight="1">
      <c r="A249" s="457"/>
      <c r="B249" s="855" t="s">
        <v>3175</v>
      </c>
      <c r="C249" s="856"/>
      <c r="D249" s="856"/>
      <c r="E249" s="856"/>
      <c r="F249" s="856"/>
      <c r="G249" s="856"/>
      <c r="H249" s="856"/>
      <c r="I249" s="856"/>
      <c r="J249" s="856"/>
      <c r="K249" s="856"/>
      <c r="L249" s="856"/>
      <c r="M249" s="856"/>
      <c r="N249" s="856"/>
      <c r="O249" s="856"/>
      <c r="P249" s="856"/>
      <c r="Q249" s="856"/>
      <c r="R249" s="856"/>
      <c r="S249" s="856"/>
      <c r="T249" s="856"/>
      <c r="U249" s="856"/>
      <c r="V249" s="856"/>
      <c r="W249" s="856"/>
      <c r="X249" s="856"/>
      <c r="Y249" s="856"/>
      <c r="Z249" s="856"/>
      <c r="AA249" s="856"/>
      <c r="AB249" s="856"/>
      <c r="AC249" s="856"/>
      <c r="AD249" s="856"/>
      <c r="AE249" s="856"/>
      <c r="AF249" s="856"/>
      <c r="AG249" s="856"/>
      <c r="AH249" s="858" t="s">
        <v>3176</v>
      </c>
      <c r="AI249" s="859"/>
      <c r="AJ249" s="859"/>
      <c r="AK249" s="860"/>
      <c r="AL249" s="465"/>
    </row>
    <row r="250" spans="1:38" ht="15" customHeight="1">
      <c r="A250" s="457"/>
      <c r="B250" s="855" t="s">
        <v>3177</v>
      </c>
      <c r="C250" s="856"/>
      <c r="D250" s="856"/>
      <c r="E250" s="856"/>
      <c r="F250" s="856"/>
      <c r="G250" s="856"/>
      <c r="H250" s="856"/>
      <c r="I250" s="856"/>
      <c r="J250" s="856"/>
      <c r="K250" s="856"/>
      <c r="L250" s="856"/>
      <c r="M250" s="856"/>
      <c r="N250" s="856"/>
      <c r="O250" s="856"/>
      <c r="P250" s="856"/>
      <c r="Q250" s="856"/>
      <c r="R250" s="856"/>
      <c r="S250" s="856"/>
      <c r="T250" s="856"/>
      <c r="U250" s="856"/>
      <c r="V250" s="856"/>
      <c r="W250" s="856"/>
      <c r="X250" s="856"/>
      <c r="Y250" s="856"/>
      <c r="Z250" s="856"/>
      <c r="AA250" s="856"/>
      <c r="AB250" s="856"/>
      <c r="AC250" s="856"/>
      <c r="AD250" s="856"/>
      <c r="AE250" s="856"/>
      <c r="AF250" s="856"/>
      <c r="AG250" s="856"/>
      <c r="AH250" s="858" t="s">
        <v>3178</v>
      </c>
      <c r="AI250" s="859"/>
      <c r="AJ250" s="859"/>
      <c r="AK250" s="860"/>
      <c r="AL250" s="465"/>
    </row>
    <row r="251" spans="1:38" ht="15" customHeight="1">
      <c r="A251" s="457"/>
      <c r="B251" s="855" t="s">
        <v>3179</v>
      </c>
      <c r="C251" s="856"/>
      <c r="D251" s="856"/>
      <c r="E251" s="856"/>
      <c r="F251" s="856"/>
      <c r="G251" s="856"/>
      <c r="H251" s="856"/>
      <c r="I251" s="856"/>
      <c r="J251" s="856"/>
      <c r="K251" s="856"/>
      <c r="L251" s="856"/>
      <c r="M251" s="856"/>
      <c r="N251" s="856"/>
      <c r="O251" s="856"/>
      <c r="P251" s="856"/>
      <c r="Q251" s="856"/>
      <c r="R251" s="856"/>
      <c r="S251" s="856"/>
      <c r="T251" s="856"/>
      <c r="U251" s="856"/>
      <c r="V251" s="856"/>
      <c r="W251" s="856"/>
      <c r="X251" s="856"/>
      <c r="Y251" s="856"/>
      <c r="Z251" s="856"/>
      <c r="AA251" s="856"/>
      <c r="AB251" s="856"/>
      <c r="AC251" s="856"/>
      <c r="AD251" s="856"/>
      <c r="AE251" s="856"/>
      <c r="AF251" s="856"/>
      <c r="AG251" s="856"/>
      <c r="AH251" s="852" t="s">
        <v>3180</v>
      </c>
      <c r="AI251" s="853"/>
      <c r="AJ251" s="853"/>
      <c r="AK251" s="854"/>
      <c r="AL251" s="464"/>
    </row>
    <row r="252" spans="1:38" ht="15" customHeight="1">
      <c r="A252" s="457"/>
      <c r="B252" s="855" t="s">
        <v>3181</v>
      </c>
      <c r="C252" s="856"/>
      <c r="D252" s="856"/>
      <c r="E252" s="856"/>
      <c r="F252" s="856"/>
      <c r="G252" s="856"/>
      <c r="H252" s="856"/>
      <c r="I252" s="856"/>
      <c r="J252" s="856"/>
      <c r="K252" s="856"/>
      <c r="L252" s="856"/>
      <c r="M252" s="856"/>
      <c r="N252" s="856"/>
      <c r="O252" s="856"/>
      <c r="P252" s="856"/>
      <c r="Q252" s="856"/>
      <c r="R252" s="856"/>
      <c r="S252" s="856"/>
      <c r="T252" s="856"/>
      <c r="U252" s="856"/>
      <c r="V252" s="856"/>
      <c r="W252" s="856"/>
      <c r="X252" s="856"/>
      <c r="Y252" s="856"/>
      <c r="Z252" s="856"/>
      <c r="AA252" s="856"/>
      <c r="AB252" s="856"/>
      <c r="AC252" s="856"/>
      <c r="AD252" s="856"/>
      <c r="AE252" s="856"/>
      <c r="AF252" s="856"/>
      <c r="AG252" s="856"/>
      <c r="AH252" s="852" t="s">
        <v>3182</v>
      </c>
      <c r="AI252" s="853"/>
      <c r="AJ252" s="853"/>
      <c r="AK252" s="854"/>
      <c r="AL252" s="464"/>
    </row>
    <row r="253" spans="1:38" ht="15" customHeight="1">
      <c r="A253" s="457"/>
      <c r="B253" s="855" t="s">
        <v>3183</v>
      </c>
      <c r="C253" s="856"/>
      <c r="D253" s="856"/>
      <c r="E253" s="856"/>
      <c r="F253" s="856"/>
      <c r="G253" s="856"/>
      <c r="H253" s="856"/>
      <c r="I253" s="856"/>
      <c r="J253" s="856"/>
      <c r="K253" s="856"/>
      <c r="L253" s="856"/>
      <c r="M253" s="856"/>
      <c r="N253" s="856"/>
      <c r="O253" s="856"/>
      <c r="P253" s="856"/>
      <c r="Q253" s="856"/>
      <c r="R253" s="856"/>
      <c r="S253" s="856"/>
      <c r="T253" s="856"/>
      <c r="U253" s="856"/>
      <c r="V253" s="856"/>
      <c r="W253" s="856"/>
      <c r="X253" s="856"/>
      <c r="Y253" s="856"/>
      <c r="Z253" s="856"/>
      <c r="AA253" s="856"/>
      <c r="AB253" s="856"/>
      <c r="AC253" s="856"/>
      <c r="AD253" s="856"/>
      <c r="AE253" s="856"/>
      <c r="AF253" s="856"/>
      <c r="AG253" s="856"/>
      <c r="AH253" s="852" t="s">
        <v>3184</v>
      </c>
      <c r="AI253" s="853"/>
      <c r="AJ253" s="853"/>
      <c r="AK253" s="854"/>
      <c r="AL253" s="464"/>
    </row>
    <row r="254" spans="1:38" ht="15" customHeight="1">
      <c r="A254" s="457"/>
      <c r="B254" s="855" t="s">
        <v>3185</v>
      </c>
      <c r="C254" s="856"/>
      <c r="D254" s="856"/>
      <c r="E254" s="856"/>
      <c r="F254" s="856"/>
      <c r="G254" s="856"/>
      <c r="H254" s="856"/>
      <c r="I254" s="856"/>
      <c r="J254" s="856"/>
      <c r="K254" s="856"/>
      <c r="L254" s="856"/>
      <c r="M254" s="856"/>
      <c r="N254" s="856"/>
      <c r="O254" s="856"/>
      <c r="P254" s="856"/>
      <c r="Q254" s="856"/>
      <c r="R254" s="856"/>
      <c r="S254" s="856"/>
      <c r="T254" s="856"/>
      <c r="U254" s="856"/>
      <c r="V254" s="856"/>
      <c r="W254" s="856"/>
      <c r="X254" s="856"/>
      <c r="Y254" s="856"/>
      <c r="Z254" s="856"/>
      <c r="AA254" s="856"/>
      <c r="AB254" s="856"/>
      <c r="AC254" s="856"/>
      <c r="AD254" s="856"/>
      <c r="AE254" s="856"/>
      <c r="AF254" s="856"/>
      <c r="AG254" s="857"/>
      <c r="AH254" s="852" t="s">
        <v>3186</v>
      </c>
      <c r="AI254" s="853"/>
      <c r="AJ254" s="853"/>
      <c r="AK254" s="854"/>
      <c r="AL254" s="464"/>
    </row>
    <row r="255" spans="1:38" ht="15" customHeight="1">
      <c r="A255" s="457"/>
      <c r="B255" s="855" t="s">
        <v>3187</v>
      </c>
      <c r="C255" s="856"/>
      <c r="D255" s="856"/>
      <c r="E255" s="856"/>
      <c r="F255" s="856"/>
      <c r="G255" s="856"/>
      <c r="H255" s="856"/>
      <c r="I255" s="856"/>
      <c r="J255" s="856"/>
      <c r="K255" s="856"/>
      <c r="L255" s="856"/>
      <c r="M255" s="856"/>
      <c r="N255" s="856"/>
      <c r="O255" s="856"/>
      <c r="P255" s="856"/>
      <c r="Q255" s="856"/>
      <c r="R255" s="856"/>
      <c r="S255" s="856"/>
      <c r="T255" s="856"/>
      <c r="U255" s="856"/>
      <c r="V255" s="856"/>
      <c r="W255" s="856"/>
      <c r="X255" s="856"/>
      <c r="Y255" s="856"/>
      <c r="Z255" s="856"/>
      <c r="AA255" s="856"/>
      <c r="AB255" s="856"/>
      <c r="AC255" s="856"/>
      <c r="AD255" s="856"/>
      <c r="AE255" s="856"/>
      <c r="AF255" s="856"/>
      <c r="AG255" s="857"/>
      <c r="AH255" s="852" t="s">
        <v>3188</v>
      </c>
      <c r="AI255" s="853"/>
      <c r="AJ255" s="853"/>
      <c r="AK255" s="854"/>
      <c r="AL255" s="464"/>
    </row>
    <row r="256" spans="1:38" ht="15" customHeight="1">
      <c r="A256" s="457"/>
      <c r="B256" s="855" t="s">
        <v>3189</v>
      </c>
      <c r="C256" s="856"/>
      <c r="D256" s="856"/>
      <c r="E256" s="856"/>
      <c r="F256" s="856"/>
      <c r="G256" s="856"/>
      <c r="H256" s="856"/>
      <c r="I256" s="856"/>
      <c r="J256" s="856"/>
      <c r="K256" s="856"/>
      <c r="L256" s="856"/>
      <c r="M256" s="856"/>
      <c r="N256" s="856"/>
      <c r="O256" s="856"/>
      <c r="P256" s="856"/>
      <c r="Q256" s="856"/>
      <c r="R256" s="856"/>
      <c r="S256" s="856"/>
      <c r="T256" s="856"/>
      <c r="U256" s="856"/>
      <c r="V256" s="856"/>
      <c r="W256" s="856"/>
      <c r="X256" s="856"/>
      <c r="Y256" s="856"/>
      <c r="Z256" s="856"/>
      <c r="AA256" s="856"/>
      <c r="AB256" s="856"/>
      <c r="AC256" s="856"/>
      <c r="AD256" s="856"/>
      <c r="AE256" s="856"/>
      <c r="AF256" s="856"/>
      <c r="AG256" s="857"/>
      <c r="AH256" s="852" t="s">
        <v>3190</v>
      </c>
      <c r="AI256" s="853"/>
      <c r="AJ256" s="853"/>
      <c r="AK256" s="854"/>
      <c r="AL256" s="464"/>
    </row>
    <row r="257" spans="1:38" ht="15" customHeight="1">
      <c r="A257" s="457"/>
      <c r="B257" s="855" t="s">
        <v>3191</v>
      </c>
      <c r="C257" s="856"/>
      <c r="D257" s="856"/>
      <c r="E257" s="856"/>
      <c r="F257" s="856"/>
      <c r="G257" s="856"/>
      <c r="H257" s="856"/>
      <c r="I257" s="856"/>
      <c r="J257" s="856"/>
      <c r="K257" s="856"/>
      <c r="L257" s="856"/>
      <c r="M257" s="856"/>
      <c r="N257" s="856"/>
      <c r="O257" s="856"/>
      <c r="P257" s="856"/>
      <c r="Q257" s="856"/>
      <c r="R257" s="856"/>
      <c r="S257" s="856"/>
      <c r="T257" s="856"/>
      <c r="U257" s="856"/>
      <c r="V257" s="856"/>
      <c r="W257" s="856"/>
      <c r="X257" s="856"/>
      <c r="Y257" s="856"/>
      <c r="Z257" s="856"/>
      <c r="AA257" s="856"/>
      <c r="AB257" s="856"/>
      <c r="AC257" s="856"/>
      <c r="AD257" s="856"/>
      <c r="AE257" s="856"/>
      <c r="AF257" s="856"/>
      <c r="AG257" s="857"/>
      <c r="AH257" s="858" t="s">
        <v>3192</v>
      </c>
      <c r="AI257" s="859"/>
      <c r="AJ257" s="859"/>
      <c r="AK257" s="860"/>
      <c r="AL257" s="465"/>
    </row>
    <row r="258" spans="1:38" ht="15" customHeight="1">
      <c r="A258" s="457"/>
      <c r="B258" s="855" t="s">
        <v>3193</v>
      </c>
      <c r="C258" s="856"/>
      <c r="D258" s="856"/>
      <c r="E258" s="856"/>
      <c r="F258" s="856"/>
      <c r="G258" s="856"/>
      <c r="H258" s="856"/>
      <c r="I258" s="856"/>
      <c r="J258" s="856"/>
      <c r="K258" s="856"/>
      <c r="L258" s="856"/>
      <c r="M258" s="856"/>
      <c r="N258" s="856"/>
      <c r="O258" s="856"/>
      <c r="P258" s="856"/>
      <c r="Q258" s="856"/>
      <c r="R258" s="856"/>
      <c r="S258" s="856"/>
      <c r="T258" s="856"/>
      <c r="U258" s="856"/>
      <c r="V258" s="856"/>
      <c r="W258" s="856"/>
      <c r="X258" s="856"/>
      <c r="Y258" s="856"/>
      <c r="Z258" s="856"/>
      <c r="AA258" s="856"/>
      <c r="AB258" s="856"/>
      <c r="AC258" s="856"/>
      <c r="AD258" s="856"/>
      <c r="AE258" s="856"/>
      <c r="AF258" s="856"/>
      <c r="AG258" s="857"/>
      <c r="AH258" s="858" t="s">
        <v>3194</v>
      </c>
      <c r="AI258" s="859"/>
      <c r="AJ258" s="859"/>
      <c r="AK258" s="860"/>
      <c r="AL258" s="465"/>
    </row>
    <row r="259" spans="1:38" ht="15" customHeight="1">
      <c r="A259" s="457"/>
      <c r="B259" s="855" t="s">
        <v>3195</v>
      </c>
      <c r="C259" s="856"/>
      <c r="D259" s="856"/>
      <c r="E259" s="856"/>
      <c r="F259" s="856"/>
      <c r="G259" s="856"/>
      <c r="H259" s="856"/>
      <c r="I259" s="856"/>
      <c r="J259" s="856"/>
      <c r="K259" s="856"/>
      <c r="L259" s="856"/>
      <c r="M259" s="856"/>
      <c r="N259" s="856"/>
      <c r="O259" s="856"/>
      <c r="P259" s="856"/>
      <c r="Q259" s="856"/>
      <c r="R259" s="856"/>
      <c r="S259" s="856"/>
      <c r="T259" s="856"/>
      <c r="U259" s="856"/>
      <c r="V259" s="856"/>
      <c r="W259" s="856"/>
      <c r="X259" s="856"/>
      <c r="Y259" s="856"/>
      <c r="Z259" s="856"/>
      <c r="AA259" s="856"/>
      <c r="AB259" s="856"/>
      <c r="AC259" s="856"/>
      <c r="AD259" s="856"/>
      <c r="AE259" s="856"/>
      <c r="AF259" s="856"/>
      <c r="AG259" s="857"/>
      <c r="AH259" s="858" t="s">
        <v>3196</v>
      </c>
      <c r="AI259" s="859"/>
      <c r="AJ259" s="859"/>
      <c r="AK259" s="860"/>
      <c r="AL259" s="465"/>
    </row>
    <row r="260" spans="1:38" ht="15" customHeight="1">
      <c r="A260" s="457"/>
      <c r="B260" s="855" t="s">
        <v>3197</v>
      </c>
      <c r="C260" s="856"/>
      <c r="D260" s="856"/>
      <c r="E260" s="856"/>
      <c r="F260" s="856"/>
      <c r="G260" s="856"/>
      <c r="H260" s="856"/>
      <c r="I260" s="856"/>
      <c r="J260" s="856"/>
      <c r="K260" s="856"/>
      <c r="L260" s="856"/>
      <c r="M260" s="856"/>
      <c r="N260" s="856"/>
      <c r="O260" s="856"/>
      <c r="P260" s="856"/>
      <c r="Q260" s="856"/>
      <c r="R260" s="856"/>
      <c r="S260" s="856"/>
      <c r="T260" s="856"/>
      <c r="U260" s="856"/>
      <c r="V260" s="856"/>
      <c r="W260" s="856"/>
      <c r="X260" s="856"/>
      <c r="Y260" s="856"/>
      <c r="Z260" s="856"/>
      <c r="AA260" s="856"/>
      <c r="AB260" s="856"/>
      <c r="AC260" s="856"/>
      <c r="AD260" s="856"/>
      <c r="AE260" s="856"/>
      <c r="AF260" s="856"/>
      <c r="AG260" s="857"/>
      <c r="AH260" s="858" t="s">
        <v>3198</v>
      </c>
      <c r="AI260" s="859"/>
      <c r="AJ260" s="859"/>
      <c r="AK260" s="860"/>
      <c r="AL260" s="465"/>
    </row>
    <row r="261" spans="1:38" ht="15" customHeight="1">
      <c r="A261" s="457"/>
      <c r="B261" s="855" t="s">
        <v>3199</v>
      </c>
      <c r="C261" s="856"/>
      <c r="D261" s="856"/>
      <c r="E261" s="856"/>
      <c r="F261" s="856"/>
      <c r="G261" s="856"/>
      <c r="H261" s="856"/>
      <c r="I261" s="856"/>
      <c r="J261" s="856"/>
      <c r="K261" s="856"/>
      <c r="L261" s="856"/>
      <c r="M261" s="856"/>
      <c r="N261" s="856"/>
      <c r="O261" s="856"/>
      <c r="P261" s="856"/>
      <c r="Q261" s="856"/>
      <c r="R261" s="856"/>
      <c r="S261" s="856"/>
      <c r="T261" s="856"/>
      <c r="U261" s="856"/>
      <c r="V261" s="856"/>
      <c r="W261" s="856"/>
      <c r="X261" s="856"/>
      <c r="Y261" s="856"/>
      <c r="Z261" s="856"/>
      <c r="AA261" s="856"/>
      <c r="AB261" s="856"/>
      <c r="AC261" s="856"/>
      <c r="AD261" s="856"/>
      <c r="AE261" s="856"/>
      <c r="AF261" s="856"/>
      <c r="AG261" s="857"/>
      <c r="AH261" s="858" t="s">
        <v>3200</v>
      </c>
      <c r="AI261" s="859"/>
      <c r="AJ261" s="859"/>
      <c r="AK261" s="860"/>
      <c r="AL261" s="465"/>
    </row>
    <row r="262" spans="1:38" ht="15" customHeight="1">
      <c r="A262" s="457"/>
      <c r="B262" s="855" t="s">
        <v>3201</v>
      </c>
      <c r="C262" s="856"/>
      <c r="D262" s="856"/>
      <c r="E262" s="856"/>
      <c r="F262" s="856"/>
      <c r="G262" s="856"/>
      <c r="H262" s="856"/>
      <c r="I262" s="856"/>
      <c r="J262" s="856"/>
      <c r="K262" s="856"/>
      <c r="L262" s="856"/>
      <c r="M262" s="856"/>
      <c r="N262" s="856"/>
      <c r="O262" s="856"/>
      <c r="P262" s="856"/>
      <c r="Q262" s="856"/>
      <c r="R262" s="856"/>
      <c r="S262" s="856"/>
      <c r="T262" s="856"/>
      <c r="U262" s="856"/>
      <c r="V262" s="856"/>
      <c r="W262" s="856"/>
      <c r="X262" s="856"/>
      <c r="Y262" s="856"/>
      <c r="Z262" s="856"/>
      <c r="AA262" s="856"/>
      <c r="AB262" s="856"/>
      <c r="AC262" s="856"/>
      <c r="AD262" s="856"/>
      <c r="AE262" s="856"/>
      <c r="AF262" s="856"/>
      <c r="AG262" s="857"/>
      <c r="AH262" s="858" t="s">
        <v>3202</v>
      </c>
      <c r="AI262" s="859"/>
      <c r="AJ262" s="859"/>
      <c r="AK262" s="860"/>
      <c r="AL262" s="465"/>
    </row>
    <row r="263" spans="1:38" ht="15" customHeight="1">
      <c r="A263" s="457"/>
      <c r="B263" s="855" t="s">
        <v>3203</v>
      </c>
      <c r="C263" s="856"/>
      <c r="D263" s="856"/>
      <c r="E263" s="856"/>
      <c r="F263" s="856"/>
      <c r="G263" s="856"/>
      <c r="H263" s="856"/>
      <c r="I263" s="856"/>
      <c r="J263" s="856"/>
      <c r="K263" s="856"/>
      <c r="L263" s="856"/>
      <c r="M263" s="856"/>
      <c r="N263" s="856"/>
      <c r="O263" s="856"/>
      <c r="P263" s="856"/>
      <c r="Q263" s="856"/>
      <c r="R263" s="856"/>
      <c r="S263" s="856"/>
      <c r="T263" s="856"/>
      <c r="U263" s="856"/>
      <c r="V263" s="856"/>
      <c r="W263" s="856"/>
      <c r="X263" s="856"/>
      <c r="Y263" s="856"/>
      <c r="Z263" s="856"/>
      <c r="AA263" s="856"/>
      <c r="AB263" s="856"/>
      <c r="AC263" s="856"/>
      <c r="AD263" s="856"/>
      <c r="AE263" s="856"/>
      <c r="AF263" s="856"/>
      <c r="AG263" s="857"/>
      <c r="AH263" s="858" t="s">
        <v>3204</v>
      </c>
      <c r="AI263" s="859"/>
      <c r="AJ263" s="859"/>
      <c r="AK263" s="860"/>
      <c r="AL263" s="465"/>
    </row>
    <row r="264" spans="1:38" ht="15" customHeight="1">
      <c r="A264" s="457"/>
      <c r="B264" s="855" t="s">
        <v>3205</v>
      </c>
      <c r="C264" s="856"/>
      <c r="D264" s="856"/>
      <c r="E264" s="856"/>
      <c r="F264" s="856"/>
      <c r="G264" s="856"/>
      <c r="H264" s="856"/>
      <c r="I264" s="856"/>
      <c r="J264" s="856"/>
      <c r="K264" s="856"/>
      <c r="L264" s="856"/>
      <c r="M264" s="856"/>
      <c r="N264" s="856"/>
      <c r="O264" s="856"/>
      <c r="P264" s="856"/>
      <c r="Q264" s="856"/>
      <c r="R264" s="856"/>
      <c r="S264" s="856"/>
      <c r="T264" s="856"/>
      <c r="U264" s="856"/>
      <c r="V264" s="856"/>
      <c r="W264" s="856"/>
      <c r="X264" s="856"/>
      <c r="Y264" s="856"/>
      <c r="Z264" s="856"/>
      <c r="AA264" s="856"/>
      <c r="AB264" s="856"/>
      <c r="AC264" s="856"/>
      <c r="AD264" s="856"/>
      <c r="AE264" s="856"/>
      <c r="AF264" s="856"/>
      <c r="AG264" s="857"/>
      <c r="AH264" s="858" t="s">
        <v>3206</v>
      </c>
      <c r="AI264" s="859"/>
      <c r="AJ264" s="859"/>
      <c r="AK264" s="860"/>
      <c r="AL264" s="465"/>
    </row>
    <row r="265" spans="1:38" ht="15" customHeight="1">
      <c r="A265" s="457"/>
      <c r="B265" s="855" t="s">
        <v>3207</v>
      </c>
      <c r="C265" s="856"/>
      <c r="D265" s="856"/>
      <c r="E265" s="856"/>
      <c r="F265" s="856"/>
      <c r="G265" s="856"/>
      <c r="H265" s="856"/>
      <c r="I265" s="856"/>
      <c r="J265" s="856"/>
      <c r="K265" s="856"/>
      <c r="L265" s="856"/>
      <c r="M265" s="856"/>
      <c r="N265" s="856"/>
      <c r="O265" s="856"/>
      <c r="P265" s="856"/>
      <c r="Q265" s="856"/>
      <c r="R265" s="856"/>
      <c r="S265" s="856"/>
      <c r="T265" s="856"/>
      <c r="U265" s="856"/>
      <c r="V265" s="856"/>
      <c r="W265" s="856"/>
      <c r="X265" s="856"/>
      <c r="Y265" s="856"/>
      <c r="Z265" s="856"/>
      <c r="AA265" s="856"/>
      <c r="AB265" s="856"/>
      <c r="AC265" s="856"/>
      <c r="AD265" s="856"/>
      <c r="AE265" s="856"/>
      <c r="AF265" s="856"/>
      <c r="AG265" s="857"/>
      <c r="AH265" s="858" t="s">
        <v>3208</v>
      </c>
      <c r="AI265" s="859"/>
      <c r="AJ265" s="859"/>
      <c r="AK265" s="860"/>
      <c r="AL265" s="465"/>
    </row>
    <row r="266" spans="1:38" ht="15" customHeight="1">
      <c r="A266" s="457"/>
      <c r="B266" s="855" t="s">
        <v>3209</v>
      </c>
      <c r="C266" s="856"/>
      <c r="D266" s="856"/>
      <c r="E266" s="856"/>
      <c r="F266" s="856"/>
      <c r="G266" s="856"/>
      <c r="H266" s="856"/>
      <c r="I266" s="856"/>
      <c r="J266" s="856"/>
      <c r="K266" s="856"/>
      <c r="L266" s="856"/>
      <c r="M266" s="856"/>
      <c r="N266" s="856"/>
      <c r="O266" s="856"/>
      <c r="P266" s="856"/>
      <c r="Q266" s="856"/>
      <c r="R266" s="856"/>
      <c r="S266" s="856"/>
      <c r="T266" s="856"/>
      <c r="U266" s="856"/>
      <c r="V266" s="856"/>
      <c r="W266" s="856"/>
      <c r="X266" s="856"/>
      <c r="Y266" s="856"/>
      <c r="Z266" s="856"/>
      <c r="AA266" s="856"/>
      <c r="AB266" s="856"/>
      <c r="AC266" s="856"/>
      <c r="AD266" s="856"/>
      <c r="AE266" s="856"/>
      <c r="AF266" s="856"/>
      <c r="AG266" s="857"/>
      <c r="AH266" s="858" t="s">
        <v>3210</v>
      </c>
      <c r="AI266" s="859"/>
      <c r="AJ266" s="859"/>
      <c r="AK266" s="860"/>
      <c r="AL266" s="465"/>
    </row>
    <row r="267" spans="1:38" ht="30" customHeight="1">
      <c r="A267" s="457"/>
      <c r="B267" s="855" t="s">
        <v>3211</v>
      </c>
      <c r="C267" s="856"/>
      <c r="D267" s="856"/>
      <c r="E267" s="856"/>
      <c r="F267" s="856"/>
      <c r="G267" s="856"/>
      <c r="H267" s="856"/>
      <c r="I267" s="856"/>
      <c r="J267" s="856"/>
      <c r="K267" s="856"/>
      <c r="L267" s="856"/>
      <c r="M267" s="856"/>
      <c r="N267" s="856"/>
      <c r="O267" s="856"/>
      <c r="P267" s="856"/>
      <c r="Q267" s="856"/>
      <c r="R267" s="856"/>
      <c r="S267" s="856"/>
      <c r="T267" s="856"/>
      <c r="U267" s="856"/>
      <c r="V267" s="856"/>
      <c r="W267" s="856"/>
      <c r="X267" s="856"/>
      <c r="Y267" s="856"/>
      <c r="Z267" s="856"/>
      <c r="AA267" s="856"/>
      <c r="AB267" s="856"/>
      <c r="AC267" s="856"/>
      <c r="AD267" s="856"/>
      <c r="AE267" s="856"/>
      <c r="AF267" s="856"/>
      <c r="AG267" s="857"/>
      <c r="AH267" s="858" t="s">
        <v>3212</v>
      </c>
      <c r="AI267" s="859"/>
      <c r="AJ267" s="859"/>
      <c r="AK267" s="860"/>
      <c r="AL267" s="465"/>
    </row>
    <row r="268" spans="1:38" ht="15" customHeight="1">
      <c r="A268" s="457"/>
      <c r="B268" s="855" t="s">
        <v>3213</v>
      </c>
      <c r="C268" s="856"/>
      <c r="D268" s="856"/>
      <c r="E268" s="856"/>
      <c r="F268" s="856"/>
      <c r="G268" s="856"/>
      <c r="H268" s="856"/>
      <c r="I268" s="856"/>
      <c r="J268" s="856"/>
      <c r="K268" s="856"/>
      <c r="L268" s="856"/>
      <c r="M268" s="856"/>
      <c r="N268" s="856"/>
      <c r="O268" s="856"/>
      <c r="P268" s="856"/>
      <c r="Q268" s="856"/>
      <c r="R268" s="856"/>
      <c r="S268" s="856"/>
      <c r="T268" s="856"/>
      <c r="U268" s="856"/>
      <c r="V268" s="856"/>
      <c r="W268" s="856"/>
      <c r="X268" s="856"/>
      <c r="Y268" s="856"/>
      <c r="Z268" s="856"/>
      <c r="AA268" s="856"/>
      <c r="AB268" s="856"/>
      <c r="AC268" s="856"/>
      <c r="AD268" s="856"/>
      <c r="AE268" s="856"/>
      <c r="AF268" s="856"/>
      <c r="AG268" s="857"/>
      <c r="AH268" s="858" t="s">
        <v>3214</v>
      </c>
      <c r="AI268" s="859"/>
      <c r="AJ268" s="859"/>
      <c r="AK268" s="860"/>
      <c r="AL268" s="465"/>
    </row>
    <row r="269" spans="1:38" ht="15" customHeight="1">
      <c r="A269" s="457"/>
      <c r="B269" s="855" t="s">
        <v>3215</v>
      </c>
      <c r="C269" s="856"/>
      <c r="D269" s="856"/>
      <c r="E269" s="856"/>
      <c r="F269" s="856"/>
      <c r="G269" s="856"/>
      <c r="H269" s="856"/>
      <c r="I269" s="856"/>
      <c r="J269" s="856"/>
      <c r="K269" s="856"/>
      <c r="L269" s="856"/>
      <c r="M269" s="856"/>
      <c r="N269" s="856"/>
      <c r="O269" s="856"/>
      <c r="P269" s="856"/>
      <c r="Q269" s="856"/>
      <c r="R269" s="856"/>
      <c r="S269" s="856"/>
      <c r="T269" s="856"/>
      <c r="U269" s="856"/>
      <c r="V269" s="856"/>
      <c r="W269" s="856"/>
      <c r="X269" s="856"/>
      <c r="Y269" s="856"/>
      <c r="Z269" s="856"/>
      <c r="AA269" s="856"/>
      <c r="AB269" s="856"/>
      <c r="AC269" s="856"/>
      <c r="AD269" s="856"/>
      <c r="AE269" s="856"/>
      <c r="AF269" s="856"/>
      <c r="AG269" s="857"/>
      <c r="AH269" s="858" t="s">
        <v>3216</v>
      </c>
      <c r="AI269" s="859"/>
      <c r="AJ269" s="859"/>
      <c r="AK269" s="860"/>
      <c r="AL269" s="465"/>
    </row>
    <row r="270" spans="1:38" ht="15" customHeight="1">
      <c r="A270" s="457"/>
      <c r="B270" s="855" t="s">
        <v>3217</v>
      </c>
      <c r="C270" s="856"/>
      <c r="D270" s="856"/>
      <c r="E270" s="856"/>
      <c r="F270" s="856"/>
      <c r="G270" s="856"/>
      <c r="H270" s="856"/>
      <c r="I270" s="856"/>
      <c r="J270" s="856"/>
      <c r="K270" s="856"/>
      <c r="L270" s="856"/>
      <c r="M270" s="856"/>
      <c r="N270" s="856"/>
      <c r="O270" s="856"/>
      <c r="P270" s="856"/>
      <c r="Q270" s="856"/>
      <c r="R270" s="856"/>
      <c r="S270" s="856"/>
      <c r="T270" s="856"/>
      <c r="U270" s="856"/>
      <c r="V270" s="856"/>
      <c r="W270" s="856"/>
      <c r="X270" s="856"/>
      <c r="Y270" s="856"/>
      <c r="Z270" s="856"/>
      <c r="AA270" s="856"/>
      <c r="AB270" s="856"/>
      <c r="AC270" s="856"/>
      <c r="AD270" s="856"/>
      <c r="AE270" s="856"/>
      <c r="AF270" s="856"/>
      <c r="AG270" s="857"/>
      <c r="AH270" s="858" t="s">
        <v>3218</v>
      </c>
      <c r="AI270" s="859"/>
      <c r="AJ270" s="859"/>
      <c r="AK270" s="860"/>
      <c r="AL270" s="465"/>
    </row>
    <row r="271" spans="1:38" ht="15" customHeight="1">
      <c r="A271" s="457"/>
      <c r="B271" s="855" t="s">
        <v>3219</v>
      </c>
      <c r="C271" s="856"/>
      <c r="D271" s="856"/>
      <c r="E271" s="856"/>
      <c r="F271" s="856"/>
      <c r="G271" s="856"/>
      <c r="H271" s="856"/>
      <c r="I271" s="856"/>
      <c r="J271" s="856"/>
      <c r="K271" s="856"/>
      <c r="L271" s="856"/>
      <c r="M271" s="856"/>
      <c r="N271" s="856"/>
      <c r="O271" s="856"/>
      <c r="P271" s="856"/>
      <c r="Q271" s="856"/>
      <c r="R271" s="856"/>
      <c r="S271" s="856"/>
      <c r="T271" s="856"/>
      <c r="U271" s="856"/>
      <c r="V271" s="856"/>
      <c r="W271" s="856"/>
      <c r="X271" s="856"/>
      <c r="Y271" s="856"/>
      <c r="Z271" s="856"/>
      <c r="AA271" s="856"/>
      <c r="AB271" s="856"/>
      <c r="AC271" s="856"/>
      <c r="AD271" s="856"/>
      <c r="AE271" s="856"/>
      <c r="AF271" s="856"/>
      <c r="AG271" s="857"/>
      <c r="AH271" s="858" t="s">
        <v>3220</v>
      </c>
      <c r="AI271" s="859"/>
      <c r="AJ271" s="859"/>
      <c r="AK271" s="860"/>
      <c r="AL271" s="465"/>
    </row>
    <row r="272" spans="1:38" ht="15" customHeight="1">
      <c r="A272" s="457"/>
      <c r="B272" s="855" t="s">
        <v>3221</v>
      </c>
      <c r="C272" s="856"/>
      <c r="D272" s="856"/>
      <c r="E272" s="856"/>
      <c r="F272" s="856"/>
      <c r="G272" s="856"/>
      <c r="H272" s="856"/>
      <c r="I272" s="856"/>
      <c r="J272" s="856"/>
      <c r="K272" s="856"/>
      <c r="L272" s="856"/>
      <c r="M272" s="856"/>
      <c r="N272" s="856"/>
      <c r="O272" s="856"/>
      <c r="P272" s="856"/>
      <c r="Q272" s="856"/>
      <c r="R272" s="856"/>
      <c r="S272" s="856"/>
      <c r="T272" s="856"/>
      <c r="U272" s="856"/>
      <c r="V272" s="856"/>
      <c r="W272" s="856"/>
      <c r="X272" s="856"/>
      <c r="Y272" s="856"/>
      <c r="Z272" s="856"/>
      <c r="AA272" s="856"/>
      <c r="AB272" s="856"/>
      <c r="AC272" s="856"/>
      <c r="AD272" s="856"/>
      <c r="AE272" s="856"/>
      <c r="AF272" s="856"/>
      <c r="AG272" s="857"/>
      <c r="AH272" s="858" t="s">
        <v>3222</v>
      </c>
      <c r="AI272" s="859"/>
      <c r="AJ272" s="859"/>
      <c r="AK272" s="860"/>
      <c r="AL272" s="465"/>
    </row>
    <row r="273" spans="1:38" ht="45" customHeight="1">
      <c r="A273" s="457"/>
      <c r="B273" s="855" t="s">
        <v>3223</v>
      </c>
      <c r="C273" s="856"/>
      <c r="D273" s="856"/>
      <c r="E273" s="856"/>
      <c r="F273" s="856"/>
      <c r="G273" s="856"/>
      <c r="H273" s="856"/>
      <c r="I273" s="856"/>
      <c r="J273" s="856"/>
      <c r="K273" s="856"/>
      <c r="L273" s="856"/>
      <c r="M273" s="856"/>
      <c r="N273" s="856"/>
      <c r="O273" s="856"/>
      <c r="P273" s="856"/>
      <c r="Q273" s="856"/>
      <c r="R273" s="856"/>
      <c r="S273" s="856"/>
      <c r="T273" s="856"/>
      <c r="U273" s="856"/>
      <c r="V273" s="856"/>
      <c r="W273" s="856"/>
      <c r="X273" s="856"/>
      <c r="Y273" s="856"/>
      <c r="Z273" s="856"/>
      <c r="AA273" s="856"/>
      <c r="AB273" s="856"/>
      <c r="AC273" s="856"/>
      <c r="AD273" s="856"/>
      <c r="AE273" s="856"/>
      <c r="AF273" s="856"/>
      <c r="AG273" s="857"/>
      <c r="AH273" s="858" t="s">
        <v>3224</v>
      </c>
      <c r="AI273" s="859"/>
      <c r="AJ273" s="859"/>
      <c r="AK273" s="860"/>
      <c r="AL273" s="465"/>
    </row>
    <row r="274" spans="1:38" ht="30" customHeight="1">
      <c r="A274" s="457"/>
      <c r="B274" s="855" t="s">
        <v>3225</v>
      </c>
      <c r="C274" s="856"/>
      <c r="D274" s="856"/>
      <c r="E274" s="856"/>
      <c r="F274" s="856"/>
      <c r="G274" s="856"/>
      <c r="H274" s="856"/>
      <c r="I274" s="856"/>
      <c r="J274" s="856"/>
      <c r="K274" s="856"/>
      <c r="L274" s="856"/>
      <c r="M274" s="856"/>
      <c r="N274" s="856"/>
      <c r="O274" s="856"/>
      <c r="P274" s="856"/>
      <c r="Q274" s="856"/>
      <c r="R274" s="856"/>
      <c r="S274" s="856"/>
      <c r="T274" s="856"/>
      <c r="U274" s="856"/>
      <c r="V274" s="856"/>
      <c r="W274" s="856"/>
      <c r="X274" s="856"/>
      <c r="Y274" s="856"/>
      <c r="Z274" s="856"/>
      <c r="AA274" s="856"/>
      <c r="AB274" s="856"/>
      <c r="AC274" s="856"/>
      <c r="AD274" s="856"/>
      <c r="AE274" s="856"/>
      <c r="AF274" s="856"/>
      <c r="AG274" s="857"/>
      <c r="AH274" s="858" t="s">
        <v>3226</v>
      </c>
      <c r="AI274" s="859"/>
      <c r="AJ274" s="859"/>
      <c r="AK274" s="860"/>
      <c r="AL274" s="465"/>
    </row>
    <row r="275" spans="1:38" ht="15" customHeight="1">
      <c r="A275" s="457"/>
      <c r="B275" s="855" t="s">
        <v>3227</v>
      </c>
      <c r="C275" s="856"/>
      <c r="D275" s="856"/>
      <c r="E275" s="856"/>
      <c r="F275" s="856"/>
      <c r="G275" s="856"/>
      <c r="H275" s="856"/>
      <c r="I275" s="856"/>
      <c r="J275" s="856"/>
      <c r="K275" s="856"/>
      <c r="L275" s="856"/>
      <c r="M275" s="856"/>
      <c r="N275" s="856"/>
      <c r="O275" s="856"/>
      <c r="P275" s="856"/>
      <c r="Q275" s="856"/>
      <c r="R275" s="856"/>
      <c r="S275" s="856"/>
      <c r="T275" s="856"/>
      <c r="U275" s="856"/>
      <c r="V275" s="856"/>
      <c r="W275" s="856"/>
      <c r="X275" s="856"/>
      <c r="Y275" s="856"/>
      <c r="Z275" s="856"/>
      <c r="AA275" s="856"/>
      <c r="AB275" s="856"/>
      <c r="AC275" s="856"/>
      <c r="AD275" s="856"/>
      <c r="AE275" s="856"/>
      <c r="AF275" s="856"/>
      <c r="AG275" s="857"/>
      <c r="AH275" s="858" t="s">
        <v>3228</v>
      </c>
      <c r="AI275" s="859"/>
      <c r="AJ275" s="859"/>
      <c r="AK275" s="860"/>
      <c r="AL275" s="465"/>
    </row>
    <row r="276" spans="1:38" ht="132" customHeight="1">
      <c r="A276" s="457"/>
      <c r="B276" s="855" t="s">
        <v>3229</v>
      </c>
      <c r="C276" s="856"/>
      <c r="D276" s="856"/>
      <c r="E276" s="856"/>
      <c r="F276" s="856"/>
      <c r="G276" s="856"/>
      <c r="H276" s="856"/>
      <c r="I276" s="856"/>
      <c r="J276" s="856"/>
      <c r="K276" s="856"/>
      <c r="L276" s="856"/>
      <c r="M276" s="856"/>
      <c r="N276" s="856"/>
      <c r="O276" s="856"/>
      <c r="P276" s="856"/>
      <c r="Q276" s="856"/>
      <c r="R276" s="856"/>
      <c r="S276" s="856"/>
      <c r="T276" s="856"/>
      <c r="U276" s="856"/>
      <c r="V276" s="856"/>
      <c r="W276" s="856"/>
      <c r="X276" s="856"/>
      <c r="Y276" s="856"/>
      <c r="Z276" s="856"/>
      <c r="AA276" s="856"/>
      <c r="AB276" s="856"/>
      <c r="AC276" s="856"/>
      <c r="AD276" s="856"/>
      <c r="AE276" s="856"/>
      <c r="AF276" s="856"/>
      <c r="AG276" s="857"/>
      <c r="AH276" s="858" t="s">
        <v>3230</v>
      </c>
      <c r="AI276" s="859"/>
      <c r="AJ276" s="859"/>
      <c r="AK276" s="860"/>
      <c r="AL276" s="465"/>
    </row>
    <row r="277" spans="1:38" ht="30" customHeight="1">
      <c r="A277" s="457"/>
      <c r="B277" s="855" t="s">
        <v>3231</v>
      </c>
      <c r="C277" s="856"/>
      <c r="D277" s="856"/>
      <c r="E277" s="856"/>
      <c r="F277" s="856"/>
      <c r="G277" s="856"/>
      <c r="H277" s="856"/>
      <c r="I277" s="856"/>
      <c r="J277" s="856"/>
      <c r="K277" s="856"/>
      <c r="L277" s="856"/>
      <c r="M277" s="856"/>
      <c r="N277" s="856"/>
      <c r="O277" s="856"/>
      <c r="P277" s="856"/>
      <c r="Q277" s="856"/>
      <c r="R277" s="856"/>
      <c r="S277" s="856"/>
      <c r="T277" s="856"/>
      <c r="U277" s="856"/>
      <c r="V277" s="856"/>
      <c r="W277" s="856"/>
      <c r="X277" s="856"/>
      <c r="Y277" s="856"/>
      <c r="Z277" s="856"/>
      <c r="AA277" s="856"/>
      <c r="AB277" s="856"/>
      <c r="AC277" s="856"/>
      <c r="AD277" s="856"/>
      <c r="AE277" s="856"/>
      <c r="AF277" s="856"/>
      <c r="AG277" s="857"/>
      <c r="AH277" s="858" t="s">
        <v>3232</v>
      </c>
      <c r="AI277" s="859"/>
      <c r="AJ277" s="859"/>
      <c r="AK277" s="860"/>
      <c r="AL277" s="465"/>
    </row>
    <row r="278" spans="1:38" ht="15" customHeight="1">
      <c r="A278" s="457"/>
      <c r="B278" s="855" t="s">
        <v>3233</v>
      </c>
      <c r="C278" s="856"/>
      <c r="D278" s="856"/>
      <c r="E278" s="856"/>
      <c r="F278" s="856"/>
      <c r="G278" s="856"/>
      <c r="H278" s="856"/>
      <c r="I278" s="856"/>
      <c r="J278" s="856"/>
      <c r="K278" s="856"/>
      <c r="L278" s="856"/>
      <c r="M278" s="856"/>
      <c r="N278" s="856"/>
      <c r="O278" s="856"/>
      <c r="P278" s="856"/>
      <c r="Q278" s="856"/>
      <c r="R278" s="856"/>
      <c r="S278" s="856"/>
      <c r="T278" s="856"/>
      <c r="U278" s="856"/>
      <c r="V278" s="856"/>
      <c r="W278" s="856"/>
      <c r="X278" s="856"/>
      <c r="Y278" s="856"/>
      <c r="Z278" s="856"/>
      <c r="AA278" s="856"/>
      <c r="AB278" s="856"/>
      <c r="AC278" s="856"/>
      <c r="AD278" s="856"/>
      <c r="AE278" s="856"/>
      <c r="AF278" s="856"/>
      <c r="AG278" s="857"/>
      <c r="AH278" s="858" t="s">
        <v>3234</v>
      </c>
      <c r="AI278" s="859"/>
      <c r="AJ278" s="859"/>
      <c r="AK278" s="860"/>
      <c r="AL278" s="465"/>
    </row>
    <row r="279" spans="1:38" ht="15" customHeight="1">
      <c r="A279" s="457"/>
      <c r="B279" s="855" t="s">
        <v>3235</v>
      </c>
      <c r="C279" s="856"/>
      <c r="D279" s="856"/>
      <c r="E279" s="856"/>
      <c r="F279" s="856"/>
      <c r="G279" s="856"/>
      <c r="H279" s="856"/>
      <c r="I279" s="856"/>
      <c r="J279" s="856"/>
      <c r="K279" s="856"/>
      <c r="L279" s="856"/>
      <c r="M279" s="856"/>
      <c r="N279" s="856"/>
      <c r="O279" s="856"/>
      <c r="P279" s="856"/>
      <c r="Q279" s="856"/>
      <c r="R279" s="856"/>
      <c r="S279" s="856"/>
      <c r="T279" s="856"/>
      <c r="U279" s="856"/>
      <c r="V279" s="856"/>
      <c r="W279" s="856"/>
      <c r="X279" s="856"/>
      <c r="Y279" s="856"/>
      <c r="Z279" s="856"/>
      <c r="AA279" s="856"/>
      <c r="AB279" s="856"/>
      <c r="AC279" s="856"/>
      <c r="AD279" s="856"/>
      <c r="AE279" s="856"/>
      <c r="AF279" s="856"/>
      <c r="AG279" s="857"/>
      <c r="AH279" s="858" t="s">
        <v>3236</v>
      </c>
      <c r="AI279" s="859"/>
      <c r="AJ279" s="859"/>
      <c r="AK279" s="860"/>
      <c r="AL279" s="465"/>
    </row>
    <row r="280" spans="1:38" ht="15" customHeight="1">
      <c r="A280" s="457"/>
      <c r="B280" s="855" t="s">
        <v>3237</v>
      </c>
      <c r="C280" s="856"/>
      <c r="D280" s="856"/>
      <c r="E280" s="856"/>
      <c r="F280" s="856"/>
      <c r="G280" s="856"/>
      <c r="H280" s="856"/>
      <c r="I280" s="856"/>
      <c r="J280" s="856"/>
      <c r="K280" s="856"/>
      <c r="L280" s="856"/>
      <c r="M280" s="856"/>
      <c r="N280" s="856"/>
      <c r="O280" s="856"/>
      <c r="P280" s="856"/>
      <c r="Q280" s="856"/>
      <c r="R280" s="856"/>
      <c r="S280" s="856"/>
      <c r="T280" s="856"/>
      <c r="U280" s="856"/>
      <c r="V280" s="856"/>
      <c r="W280" s="856"/>
      <c r="X280" s="856"/>
      <c r="Y280" s="856"/>
      <c r="Z280" s="856"/>
      <c r="AA280" s="856"/>
      <c r="AB280" s="856"/>
      <c r="AC280" s="856"/>
      <c r="AD280" s="856"/>
      <c r="AE280" s="856"/>
      <c r="AF280" s="856"/>
      <c r="AG280" s="857"/>
      <c r="AH280" s="858" t="s">
        <v>3238</v>
      </c>
      <c r="AI280" s="859"/>
      <c r="AJ280" s="859"/>
      <c r="AK280" s="860"/>
      <c r="AL280" s="465"/>
    </row>
    <row r="281" spans="1:38" ht="15" customHeight="1">
      <c r="A281" s="457"/>
      <c r="B281" s="855" t="s">
        <v>3239</v>
      </c>
      <c r="C281" s="856"/>
      <c r="D281" s="856"/>
      <c r="E281" s="856"/>
      <c r="F281" s="856"/>
      <c r="G281" s="856"/>
      <c r="H281" s="856"/>
      <c r="I281" s="856"/>
      <c r="J281" s="856"/>
      <c r="K281" s="856"/>
      <c r="L281" s="856"/>
      <c r="M281" s="856"/>
      <c r="N281" s="856"/>
      <c r="O281" s="856"/>
      <c r="P281" s="856"/>
      <c r="Q281" s="856"/>
      <c r="R281" s="856"/>
      <c r="S281" s="856"/>
      <c r="T281" s="856"/>
      <c r="U281" s="856"/>
      <c r="V281" s="856"/>
      <c r="W281" s="856"/>
      <c r="X281" s="856"/>
      <c r="Y281" s="856"/>
      <c r="Z281" s="856"/>
      <c r="AA281" s="856"/>
      <c r="AB281" s="856"/>
      <c r="AC281" s="856"/>
      <c r="AD281" s="856"/>
      <c r="AE281" s="856"/>
      <c r="AF281" s="856"/>
      <c r="AG281" s="857"/>
      <c r="AH281" s="858" t="s">
        <v>3240</v>
      </c>
      <c r="AI281" s="859"/>
      <c r="AJ281" s="859"/>
      <c r="AK281" s="860"/>
      <c r="AL281" s="465"/>
    </row>
    <row r="282" spans="1:38" ht="15" customHeight="1">
      <c r="A282" s="457"/>
      <c r="B282" s="855" t="s">
        <v>3241</v>
      </c>
      <c r="C282" s="856"/>
      <c r="D282" s="856"/>
      <c r="E282" s="856"/>
      <c r="F282" s="856"/>
      <c r="G282" s="856"/>
      <c r="H282" s="856"/>
      <c r="I282" s="856"/>
      <c r="J282" s="856"/>
      <c r="K282" s="856"/>
      <c r="L282" s="856"/>
      <c r="M282" s="856"/>
      <c r="N282" s="856"/>
      <c r="O282" s="856"/>
      <c r="P282" s="856"/>
      <c r="Q282" s="856"/>
      <c r="R282" s="856"/>
      <c r="S282" s="856"/>
      <c r="T282" s="856"/>
      <c r="U282" s="856"/>
      <c r="V282" s="856"/>
      <c r="W282" s="856"/>
      <c r="X282" s="856"/>
      <c r="Y282" s="856"/>
      <c r="Z282" s="856"/>
      <c r="AA282" s="856"/>
      <c r="AB282" s="856"/>
      <c r="AC282" s="856"/>
      <c r="AD282" s="856"/>
      <c r="AE282" s="856"/>
      <c r="AF282" s="856"/>
      <c r="AG282" s="857"/>
      <c r="AH282" s="858" t="s">
        <v>3242</v>
      </c>
      <c r="AI282" s="859"/>
      <c r="AJ282" s="859"/>
      <c r="AK282" s="860"/>
      <c r="AL282" s="465"/>
    </row>
    <row r="283" spans="1:38" ht="15" customHeight="1">
      <c r="A283" s="457"/>
      <c r="B283" s="855" t="s">
        <v>3243</v>
      </c>
      <c r="C283" s="856"/>
      <c r="D283" s="856"/>
      <c r="E283" s="856"/>
      <c r="F283" s="856"/>
      <c r="G283" s="856"/>
      <c r="H283" s="856"/>
      <c r="I283" s="856"/>
      <c r="J283" s="856"/>
      <c r="K283" s="856"/>
      <c r="L283" s="856"/>
      <c r="M283" s="856"/>
      <c r="N283" s="856"/>
      <c r="O283" s="856"/>
      <c r="P283" s="856"/>
      <c r="Q283" s="856"/>
      <c r="R283" s="856"/>
      <c r="S283" s="856"/>
      <c r="T283" s="856"/>
      <c r="U283" s="856"/>
      <c r="V283" s="856"/>
      <c r="W283" s="856"/>
      <c r="X283" s="856"/>
      <c r="Y283" s="856"/>
      <c r="Z283" s="856"/>
      <c r="AA283" s="856"/>
      <c r="AB283" s="856"/>
      <c r="AC283" s="856"/>
      <c r="AD283" s="856"/>
      <c r="AE283" s="856"/>
      <c r="AF283" s="856"/>
      <c r="AG283" s="857"/>
      <c r="AH283" s="858" t="s">
        <v>3244</v>
      </c>
      <c r="AI283" s="859"/>
      <c r="AJ283" s="859"/>
      <c r="AK283" s="860"/>
      <c r="AL283" s="465"/>
    </row>
    <row r="284" spans="1:38" ht="15" customHeight="1">
      <c r="A284" s="457"/>
      <c r="B284" s="855" t="s">
        <v>3245</v>
      </c>
      <c r="C284" s="856"/>
      <c r="D284" s="856"/>
      <c r="E284" s="856"/>
      <c r="F284" s="856"/>
      <c r="G284" s="856"/>
      <c r="H284" s="856"/>
      <c r="I284" s="856"/>
      <c r="J284" s="856"/>
      <c r="K284" s="856"/>
      <c r="L284" s="856"/>
      <c r="M284" s="856"/>
      <c r="N284" s="856"/>
      <c r="O284" s="856"/>
      <c r="P284" s="856"/>
      <c r="Q284" s="856"/>
      <c r="R284" s="856"/>
      <c r="S284" s="856"/>
      <c r="T284" s="856"/>
      <c r="U284" s="856"/>
      <c r="V284" s="856"/>
      <c r="W284" s="856"/>
      <c r="X284" s="856"/>
      <c r="Y284" s="856"/>
      <c r="Z284" s="856"/>
      <c r="AA284" s="856"/>
      <c r="AB284" s="856"/>
      <c r="AC284" s="856"/>
      <c r="AD284" s="856"/>
      <c r="AE284" s="856"/>
      <c r="AF284" s="856"/>
      <c r="AG284" s="857"/>
      <c r="AH284" s="858" t="s">
        <v>3246</v>
      </c>
      <c r="AI284" s="859"/>
      <c r="AJ284" s="859"/>
      <c r="AK284" s="860"/>
      <c r="AL284" s="465"/>
    </row>
    <row r="285" spans="1:38" ht="15" customHeight="1">
      <c r="A285" s="457"/>
      <c r="B285" s="855" t="s">
        <v>3247</v>
      </c>
      <c r="C285" s="856"/>
      <c r="D285" s="856"/>
      <c r="E285" s="856"/>
      <c r="F285" s="856"/>
      <c r="G285" s="856"/>
      <c r="H285" s="856"/>
      <c r="I285" s="856"/>
      <c r="J285" s="856"/>
      <c r="K285" s="856"/>
      <c r="L285" s="856"/>
      <c r="M285" s="856"/>
      <c r="N285" s="856"/>
      <c r="O285" s="856"/>
      <c r="P285" s="856"/>
      <c r="Q285" s="856"/>
      <c r="R285" s="856"/>
      <c r="S285" s="856"/>
      <c r="T285" s="856"/>
      <c r="U285" s="856"/>
      <c r="V285" s="856"/>
      <c r="W285" s="856"/>
      <c r="X285" s="856"/>
      <c r="Y285" s="856"/>
      <c r="Z285" s="856"/>
      <c r="AA285" s="856"/>
      <c r="AB285" s="856"/>
      <c r="AC285" s="856"/>
      <c r="AD285" s="856"/>
      <c r="AE285" s="856"/>
      <c r="AF285" s="856"/>
      <c r="AG285" s="857"/>
      <c r="AH285" s="858" t="s">
        <v>3248</v>
      </c>
      <c r="AI285" s="859"/>
      <c r="AJ285" s="859"/>
      <c r="AK285" s="860"/>
      <c r="AL285" s="465"/>
    </row>
    <row r="286" spans="1:38" ht="15" customHeight="1">
      <c r="A286" s="457"/>
      <c r="B286" s="855" t="s">
        <v>3249</v>
      </c>
      <c r="C286" s="856"/>
      <c r="D286" s="856"/>
      <c r="E286" s="856"/>
      <c r="F286" s="856"/>
      <c r="G286" s="856"/>
      <c r="H286" s="856"/>
      <c r="I286" s="856"/>
      <c r="J286" s="856"/>
      <c r="K286" s="856"/>
      <c r="L286" s="856"/>
      <c r="M286" s="856"/>
      <c r="N286" s="856"/>
      <c r="O286" s="856"/>
      <c r="P286" s="856"/>
      <c r="Q286" s="856"/>
      <c r="R286" s="856"/>
      <c r="S286" s="856"/>
      <c r="T286" s="856"/>
      <c r="U286" s="856"/>
      <c r="V286" s="856"/>
      <c r="W286" s="856"/>
      <c r="X286" s="856"/>
      <c r="Y286" s="856"/>
      <c r="Z286" s="856"/>
      <c r="AA286" s="856"/>
      <c r="AB286" s="856"/>
      <c r="AC286" s="856"/>
      <c r="AD286" s="856"/>
      <c r="AE286" s="856"/>
      <c r="AF286" s="856"/>
      <c r="AG286" s="857"/>
      <c r="AH286" s="858" t="s">
        <v>3250</v>
      </c>
      <c r="AI286" s="859"/>
      <c r="AJ286" s="859"/>
      <c r="AK286" s="860"/>
      <c r="AL286" s="465"/>
    </row>
    <row r="287" spans="1:38" ht="15" customHeight="1">
      <c r="A287" s="457"/>
      <c r="B287" s="855" t="s">
        <v>3251</v>
      </c>
      <c r="C287" s="856"/>
      <c r="D287" s="856"/>
      <c r="E287" s="856"/>
      <c r="F287" s="856"/>
      <c r="G287" s="856"/>
      <c r="H287" s="856"/>
      <c r="I287" s="856"/>
      <c r="J287" s="856"/>
      <c r="K287" s="856"/>
      <c r="L287" s="856"/>
      <c r="M287" s="856"/>
      <c r="N287" s="856"/>
      <c r="O287" s="856"/>
      <c r="P287" s="856"/>
      <c r="Q287" s="856"/>
      <c r="R287" s="856"/>
      <c r="S287" s="856"/>
      <c r="T287" s="856"/>
      <c r="U287" s="856"/>
      <c r="V287" s="856"/>
      <c r="W287" s="856"/>
      <c r="X287" s="856"/>
      <c r="Y287" s="856"/>
      <c r="Z287" s="856"/>
      <c r="AA287" s="856"/>
      <c r="AB287" s="856"/>
      <c r="AC287" s="856"/>
      <c r="AD287" s="856"/>
      <c r="AE287" s="856"/>
      <c r="AF287" s="856"/>
      <c r="AG287" s="857"/>
      <c r="AH287" s="858" t="s">
        <v>3252</v>
      </c>
      <c r="AI287" s="859"/>
      <c r="AJ287" s="859"/>
      <c r="AK287" s="860"/>
      <c r="AL287" s="465"/>
    </row>
    <row r="288" spans="1:38" ht="15" customHeight="1">
      <c r="A288" s="457"/>
      <c r="B288" s="855" t="s">
        <v>3253</v>
      </c>
      <c r="C288" s="856"/>
      <c r="D288" s="856"/>
      <c r="E288" s="856"/>
      <c r="F288" s="856"/>
      <c r="G288" s="856"/>
      <c r="H288" s="856"/>
      <c r="I288" s="856"/>
      <c r="J288" s="856"/>
      <c r="K288" s="856"/>
      <c r="L288" s="856"/>
      <c r="M288" s="856"/>
      <c r="N288" s="856"/>
      <c r="O288" s="856"/>
      <c r="P288" s="856"/>
      <c r="Q288" s="856"/>
      <c r="R288" s="856"/>
      <c r="S288" s="856"/>
      <c r="T288" s="856"/>
      <c r="U288" s="856"/>
      <c r="V288" s="856"/>
      <c r="W288" s="856"/>
      <c r="X288" s="856"/>
      <c r="Y288" s="856"/>
      <c r="Z288" s="856"/>
      <c r="AA288" s="856"/>
      <c r="AB288" s="856"/>
      <c r="AC288" s="856"/>
      <c r="AD288" s="856"/>
      <c r="AE288" s="856"/>
      <c r="AF288" s="856"/>
      <c r="AG288" s="857"/>
      <c r="AH288" s="858" t="s">
        <v>3254</v>
      </c>
      <c r="AI288" s="859"/>
      <c r="AJ288" s="859"/>
      <c r="AK288" s="860"/>
      <c r="AL288" s="465"/>
    </row>
    <row r="289" spans="1:38" ht="15" customHeight="1">
      <c r="A289" s="457"/>
      <c r="B289" s="855" t="s">
        <v>3255</v>
      </c>
      <c r="C289" s="856"/>
      <c r="D289" s="856"/>
      <c r="E289" s="856"/>
      <c r="F289" s="856"/>
      <c r="G289" s="856"/>
      <c r="H289" s="856"/>
      <c r="I289" s="856"/>
      <c r="J289" s="856"/>
      <c r="K289" s="856"/>
      <c r="L289" s="856"/>
      <c r="M289" s="856"/>
      <c r="N289" s="856"/>
      <c r="O289" s="856"/>
      <c r="P289" s="856"/>
      <c r="Q289" s="856"/>
      <c r="R289" s="856"/>
      <c r="S289" s="856"/>
      <c r="T289" s="856"/>
      <c r="U289" s="856"/>
      <c r="V289" s="856"/>
      <c r="W289" s="856"/>
      <c r="X289" s="856"/>
      <c r="Y289" s="856"/>
      <c r="Z289" s="856"/>
      <c r="AA289" s="856"/>
      <c r="AB289" s="856"/>
      <c r="AC289" s="856"/>
      <c r="AD289" s="856"/>
      <c r="AE289" s="856"/>
      <c r="AF289" s="856"/>
      <c r="AG289" s="857"/>
      <c r="AH289" s="858" t="s">
        <v>3256</v>
      </c>
      <c r="AI289" s="859"/>
      <c r="AJ289" s="859"/>
      <c r="AK289" s="860"/>
      <c r="AL289" s="465"/>
    </row>
    <row r="290" spans="1:38" ht="15" customHeight="1">
      <c r="A290" s="457"/>
      <c r="B290" s="855" t="s">
        <v>3257</v>
      </c>
      <c r="C290" s="856"/>
      <c r="D290" s="856"/>
      <c r="E290" s="856"/>
      <c r="F290" s="856"/>
      <c r="G290" s="856"/>
      <c r="H290" s="856"/>
      <c r="I290" s="856"/>
      <c r="J290" s="856"/>
      <c r="K290" s="856"/>
      <c r="L290" s="856"/>
      <c r="M290" s="856"/>
      <c r="N290" s="856"/>
      <c r="O290" s="856"/>
      <c r="P290" s="856"/>
      <c r="Q290" s="856"/>
      <c r="R290" s="856"/>
      <c r="S290" s="856"/>
      <c r="T290" s="856"/>
      <c r="U290" s="856"/>
      <c r="V290" s="856"/>
      <c r="W290" s="856"/>
      <c r="X290" s="856"/>
      <c r="Y290" s="856"/>
      <c r="Z290" s="856"/>
      <c r="AA290" s="856"/>
      <c r="AB290" s="856"/>
      <c r="AC290" s="856"/>
      <c r="AD290" s="856"/>
      <c r="AE290" s="856"/>
      <c r="AF290" s="856"/>
      <c r="AG290" s="857"/>
      <c r="AH290" s="858" t="s">
        <v>3258</v>
      </c>
      <c r="AI290" s="859"/>
      <c r="AJ290" s="859"/>
      <c r="AK290" s="860"/>
      <c r="AL290" s="465"/>
    </row>
    <row r="291" spans="1:38" ht="15" customHeight="1">
      <c r="A291" s="457"/>
      <c r="B291" s="855" t="s">
        <v>3259</v>
      </c>
      <c r="C291" s="856"/>
      <c r="D291" s="856"/>
      <c r="E291" s="856"/>
      <c r="F291" s="856"/>
      <c r="G291" s="856"/>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7"/>
      <c r="AH291" s="858" t="s">
        <v>3260</v>
      </c>
      <c r="AI291" s="859"/>
      <c r="AJ291" s="859"/>
      <c r="AK291" s="860"/>
      <c r="AL291" s="465"/>
    </row>
    <row r="292" spans="1:38" ht="45" customHeight="1">
      <c r="A292" s="457"/>
      <c r="B292" s="855" t="s">
        <v>3261</v>
      </c>
      <c r="C292" s="856"/>
      <c r="D292" s="856"/>
      <c r="E292" s="856"/>
      <c r="F292" s="856"/>
      <c r="G292" s="856"/>
      <c r="H292" s="856"/>
      <c r="I292" s="856"/>
      <c r="J292" s="856"/>
      <c r="K292" s="856"/>
      <c r="L292" s="856"/>
      <c r="M292" s="856"/>
      <c r="N292" s="856"/>
      <c r="O292" s="856"/>
      <c r="P292" s="856"/>
      <c r="Q292" s="856"/>
      <c r="R292" s="856"/>
      <c r="S292" s="856"/>
      <c r="T292" s="856"/>
      <c r="U292" s="856"/>
      <c r="V292" s="856"/>
      <c r="W292" s="856"/>
      <c r="X292" s="856"/>
      <c r="Y292" s="856"/>
      <c r="Z292" s="856"/>
      <c r="AA292" s="856"/>
      <c r="AB292" s="856"/>
      <c r="AC292" s="856"/>
      <c r="AD292" s="856"/>
      <c r="AE292" s="856"/>
      <c r="AF292" s="856"/>
      <c r="AG292" s="857"/>
      <c r="AH292" s="858" t="s">
        <v>3262</v>
      </c>
      <c r="AI292" s="859"/>
      <c r="AJ292" s="859"/>
      <c r="AK292" s="860"/>
      <c r="AL292" s="465"/>
    </row>
    <row r="293" spans="1:38" ht="15" customHeight="1">
      <c r="A293" s="457"/>
      <c r="B293" s="855" t="s">
        <v>3263</v>
      </c>
      <c r="C293" s="856"/>
      <c r="D293" s="856"/>
      <c r="E293" s="856"/>
      <c r="F293" s="856"/>
      <c r="G293" s="856"/>
      <c r="H293" s="856"/>
      <c r="I293" s="856"/>
      <c r="J293" s="856"/>
      <c r="K293" s="856"/>
      <c r="L293" s="856"/>
      <c r="M293" s="856"/>
      <c r="N293" s="856"/>
      <c r="O293" s="856"/>
      <c r="P293" s="856"/>
      <c r="Q293" s="856"/>
      <c r="R293" s="856"/>
      <c r="S293" s="856"/>
      <c r="T293" s="856"/>
      <c r="U293" s="856"/>
      <c r="V293" s="856"/>
      <c r="W293" s="856"/>
      <c r="X293" s="856"/>
      <c r="Y293" s="856"/>
      <c r="Z293" s="856"/>
      <c r="AA293" s="856"/>
      <c r="AB293" s="856"/>
      <c r="AC293" s="856"/>
      <c r="AD293" s="856"/>
      <c r="AE293" s="856"/>
      <c r="AF293" s="856"/>
      <c r="AG293" s="857"/>
      <c r="AH293" s="858" t="s">
        <v>3264</v>
      </c>
      <c r="AI293" s="859"/>
      <c r="AJ293" s="859"/>
      <c r="AK293" s="860"/>
      <c r="AL293" s="465"/>
    </row>
    <row r="294" spans="1:38" ht="15" customHeight="1">
      <c r="A294" s="457"/>
      <c r="B294" s="855" t="s">
        <v>3265</v>
      </c>
      <c r="C294" s="856"/>
      <c r="D294" s="856"/>
      <c r="E294" s="856"/>
      <c r="F294" s="856"/>
      <c r="G294" s="856"/>
      <c r="H294" s="856"/>
      <c r="I294" s="856"/>
      <c r="J294" s="856"/>
      <c r="K294" s="856"/>
      <c r="L294" s="856"/>
      <c r="M294" s="856"/>
      <c r="N294" s="856"/>
      <c r="O294" s="856"/>
      <c r="P294" s="856"/>
      <c r="Q294" s="856"/>
      <c r="R294" s="856"/>
      <c r="S294" s="856"/>
      <c r="T294" s="856"/>
      <c r="U294" s="856"/>
      <c r="V294" s="856"/>
      <c r="W294" s="856"/>
      <c r="X294" s="856"/>
      <c r="Y294" s="856"/>
      <c r="Z294" s="856"/>
      <c r="AA294" s="856"/>
      <c r="AB294" s="856"/>
      <c r="AC294" s="856"/>
      <c r="AD294" s="856"/>
      <c r="AE294" s="856"/>
      <c r="AF294" s="856"/>
      <c r="AG294" s="857"/>
      <c r="AH294" s="858" t="s">
        <v>3266</v>
      </c>
      <c r="AI294" s="859"/>
      <c r="AJ294" s="859"/>
      <c r="AK294" s="860"/>
      <c r="AL294" s="465"/>
    </row>
    <row r="295" spans="1:38" ht="15" customHeight="1">
      <c r="A295" s="457"/>
      <c r="B295" s="855" t="s">
        <v>3267</v>
      </c>
      <c r="C295" s="856"/>
      <c r="D295" s="856"/>
      <c r="E295" s="856"/>
      <c r="F295" s="856"/>
      <c r="G295" s="856"/>
      <c r="H295" s="856"/>
      <c r="I295" s="856"/>
      <c r="J295" s="856"/>
      <c r="K295" s="856"/>
      <c r="L295" s="856"/>
      <c r="M295" s="856"/>
      <c r="N295" s="856"/>
      <c r="O295" s="856"/>
      <c r="P295" s="856"/>
      <c r="Q295" s="856"/>
      <c r="R295" s="856"/>
      <c r="S295" s="856"/>
      <c r="T295" s="856"/>
      <c r="U295" s="856"/>
      <c r="V295" s="856"/>
      <c r="W295" s="856"/>
      <c r="X295" s="856"/>
      <c r="Y295" s="856"/>
      <c r="Z295" s="856"/>
      <c r="AA295" s="856"/>
      <c r="AB295" s="856"/>
      <c r="AC295" s="856"/>
      <c r="AD295" s="856"/>
      <c r="AE295" s="856"/>
      <c r="AF295" s="856"/>
      <c r="AG295" s="857"/>
      <c r="AH295" s="858" t="s">
        <v>3268</v>
      </c>
      <c r="AI295" s="859"/>
      <c r="AJ295" s="859"/>
      <c r="AK295" s="860"/>
      <c r="AL295" s="465"/>
    </row>
    <row r="296" spans="1:38" ht="15" customHeight="1">
      <c r="A296" s="457"/>
      <c r="B296" s="855" t="s">
        <v>3269</v>
      </c>
      <c r="C296" s="856"/>
      <c r="D296" s="856"/>
      <c r="E296" s="856"/>
      <c r="F296" s="856"/>
      <c r="G296" s="856"/>
      <c r="H296" s="856"/>
      <c r="I296" s="856"/>
      <c r="J296" s="856"/>
      <c r="K296" s="856"/>
      <c r="L296" s="856"/>
      <c r="M296" s="856"/>
      <c r="N296" s="856"/>
      <c r="O296" s="856"/>
      <c r="P296" s="856"/>
      <c r="Q296" s="856"/>
      <c r="R296" s="856"/>
      <c r="S296" s="856"/>
      <c r="T296" s="856"/>
      <c r="U296" s="856"/>
      <c r="V296" s="856"/>
      <c r="W296" s="856"/>
      <c r="X296" s="856"/>
      <c r="Y296" s="856"/>
      <c r="Z296" s="856"/>
      <c r="AA296" s="856"/>
      <c r="AB296" s="856"/>
      <c r="AC296" s="856"/>
      <c r="AD296" s="856"/>
      <c r="AE296" s="856"/>
      <c r="AF296" s="856"/>
      <c r="AG296" s="857"/>
      <c r="AH296" s="858" t="s">
        <v>3270</v>
      </c>
      <c r="AI296" s="859"/>
      <c r="AJ296" s="859"/>
      <c r="AK296" s="860"/>
      <c r="AL296" s="465"/>
    </row>
    <row r="297" spans="1:38" ht="90" customHeight="1">
      <c r="A297" s="457"/>
      <c r="B297" s="855" t="s">
        <v>3271</v>
      </c>
      <c r="C297" s="856"/>
      <c r="D297" s="856"/>
      <c r="E297" s="856"/>
      <c r="F297" s="856"/>
      <c r="G297" s="856"/>
      <c r="H297" s="856"/>
      <c r="I297" s="856"/>
      <c r="J297" s="856"/>
      <c r="K297" s="856"/>
      <c r="L297" s="856"/>
      <c r="M297" s="856"/>
      <c r="N297" s="856"/>
      <c r="O297" s="856"/>
      <c r="P297" s="856"/>
      <c r="Q297" s="856"/>
      <c r="R297" s="856"/>
      <c r="S297" s="856"/>
      <c r="T297" s="856"/>
      <c r="U297" s="856"/>
      <c r="V297" s="856"/>
      <c r="W297" s="856"/>
      <c r="X297" s="856"/>
      <c r="Y297" s="856"/>
      <c r="Z297" s="856"/>
      <c r="AA297" s="856"/>
      <c r="AB297" s="856"/>
      <c r="AC297" s="856"/>
      <c r="AD297" s="856"/>
      <c r="AE297" s="856"/>
      <c r="AF297" s="856"/>
      <c r="AG297" s="857"/>
      <c r="AH297" s="858" t="s">
        <v>3272</v>
      </c>
      <c r="AI297" s="859"/>
      <c r="AJ297" s="859"/>
      <c r="AK297" s="860"/>
      <c r="AL297" s="465"/>
    </row>
    <row r="298" spans="1:38" ht="15" customHeight="1">
      <c r="A298" s="457"/>
      <c r="B298" s="855" t="s">
        <v>3273</v>
      </c>
      <c r="C298" s="856"/>
      <c r="D298" s="856"/>
      <c r="E298" s="856"/>
      <c r="F298" s="856"/>
      <c r="G298" s="856"/>
      <c r="H298" s="856"/>
      <c r="I298" s="856"/>
      <c r="J298" s="856"/>
      <c r="K298" s="856"/>
      <c r="L298" s="856"/>
      <c r="M298" s="856"/>
      <c r="N298" s="856"/>
      <c r="O298" s="856"/>
      <c r="P298" s="856"/>
      <c r="Q298" s="856"/>
      <c r="R298" s="856"/>
      <c r="S298" s="856"/>
      <c r="T298" s="856"/>
      <c r="U298" s="856"/>
      <c r="V298" s="856"/>
      <c r="W298" s="856"/>
      <c r="X298" s="856"/>
      <c r="Y298" s="856"/>
      <c r="Z298" s="856"/>
      <c r="AA298" s="856"/>
      <c r="AB298" s="856"/>
      <c r="AC298" s="856"/>
      <c r="AD298" s="856"/>
      <c r="AE298" s="856"/>
      <c r="AF298" s="856"/>
      <c r="AG298" s="857"/>
      <c r="AH298" s="858" t="s">
        <v>3274</v>
      </c>
      <c r="AI298" s="859"/>
      <c r="AJ298" s="859"/>
      <c r="AK298" s="860"/>
      <c r="AL298" s="465"/>
    </row>
    <row r="299" spans="1:38" ht="15" customHeight="1">
      <c r="A299" s="457"/>
      <c r="B299" s="457"/>
      <c r="C299" s="457"/>
      <c r="D299" s="457"/>
      <c r="E299" s="457"/>
      <c r="F299" s="457"/>
      <c r="G299" s="457"/>
      <c r="H299" s="457"/>
      <c r="I299" s="457"/>
      <c r="J299" s="457"/>
      <c r="K299" s="457"/>
      <c r="L299" s="457"/>
      <c r="M299" s="457"/>
      <c r="N299" s="457"/>
      <c r="O299" s="457"/>
      <c r="P299" s="457"/>
      <c r="Q299" s="457"/>
      <c r="R299" s="457"/>
      <c r="S299" s="457"/>
      <c r="T299" s="457"/>
      <c r="U299" s="457"/>
      <c r="V299" s="457"/>
      <c r="W299" s="457"/>
      <c r="X299" s="457"/>
      <c r="Y299" s="457"/>
      <c r="Z299" s="457"/>
      <c r="AA299" s="457"/>
      <c r="AB299" s="457"/>
      <c r="AC299" s="457"/>
      <c r="AD299" s="457"/>
      <c r="AE299" s="457"/>
      <c r="AF299" s="457"/>
      <c r="AG299" s="457"/>
      <c r="AH299" s="457"/>
      <c r="AI299" s="457"/>
      <c r="AJ299" s="457"/>
      <c r="AK299" s="457"/>
      <c r="AL299" s="457"/>
    </row>
    <row r="300" spans="1:38" ht="15" customHeight="1">
      <c r="A300" s="850" t="s">
        <v>3275</v>
      </c>
      <c r="B300" s="850"/>
      <c r="C300" s="850"/>
      <c r="D300" s="850"/>
      <c r="E300" s="850"/>
      <c r="F300" s="850"/>
      <c r="G300" s="850"/>
      <c r="H300" s="850"/>
      <c r="I300" s="850"/>
      <c r="J300" s="850"/>
      <c r="K300" s="850"/>
      <c r="L300" s="850"/>
      <c r="M300" s="850"/>
      <c r="N300" s="850"/>
      <c r="O300" s="850"/>
      <c r="P300" s="850"/>
      <c r="Q300" s="850"/>
      <c r="R300" s="850"/>
      <c r="S300" s="850"/>
      <c r="T300" s="850"/>
      <c r="U300" s="850"/>
      <c r="V300" s="850"/>
      <c r="W300" s="850"/>
      <c r="X300" s="850"/>
      <c r="Y300" s="850"/>
      <c r="Z300" s="850"/>
      <c r="AA300" s="850"/>
      <c r="AB300" s="850"/>
      <c r="AC300" s="850"/>
      <c r="AD300" s="850"/>
      <c r="AE300" s="850"/>
      <c r="AF300" s="850"/>
      <c r="AG300" s="850"/>
      <c r="AH300" s="850"/>
      <c r="AI300" s="850"/>
      <c r="AJ300" s="850"/>
      <c r="AK300" s="850"/>
      <c r="AL300" s="850"/>
    </row>
    <row r="301" spans="1:38" ht="15" customHeight="1">
      <c r="A301" s="850"/>
      <c r="B301" s="850"/>
      <c r="C301" s="850"/>
      <c r="D301" s="850"/>
      <c r="E301" s="850"/>
      <c r="F301" s="850"/>
      <c r="G301" s="850"/>
      <c r="H301" s="850"/>
      <c r="I301" s="850"/>
      <c r="J301" s="850"/>
      <c r="K301" s="850"/>
      <c r="L301" s="850"/>
      <c r="M301" s="850"/>
      <c r="N301" s="850"/>
      <c r="O301" s="850"/>
      <c r="P301" s="850"/>
      <c r="Q301" s="850"/>
      <c r="R301" s="850"/>
      <c r="S301" s="850"/>
      <c r="T301" s="850"/>
      <c r="U301" s="850"/>
      <c r="V301" s="850"/>
      <c r="W301" s="850"/>
      <c r="X301" s="850"/>
      <c r="Y301" s="850"/>
      <c r="Z301" s="850"/>
      <c r="AA301" s="850"/>
      <c r="AB301" s="850"/>
      <c r="AC301" s="850"/>
      <c r="AD301" s="850"/>
      <c r="AE301" s="850"/>
      <c r="AF301" s="850"/>
      <c r="AG301" s="850"/>
      <c r="AH301" s="850"/>
      <c r="AI301" s="850"/>
      <c r="AJ301" s="850"/>
      <c r="AK301" s="850"/>
      <c r="AL301" s="850"/>
    </row>
    <row r="302" spans="1:38" ht="15" customHeight="1">
      <c r="A302" s="457"/>
      <c r="B302" s="861" t="s">
        <v>3276</v>
      </c>
      <c r="C302" s="861"/>
      <c r="D302" s="861"/>
      <c r="E302" s="861"/>
      <c r="F302" s="861"/>
      <c r="G302" s="861"/>
      <c r="H302" s="861"/>
      <c r="I302" s="861"/>
      <c r="J302" s="861"/>
      <c r="K302" s="861"/>
      <c r="L302" s="861"/>
      <c r="M302" s="861"/>
      <c r="N302" s="861"/>
      <c r="O302" s="861"/>
      <c r="P302" s="861"/>
      <c r="Q302" s="861"/>
      <c r="R302" s="861"/>
      <c r="S302" s="861"/>
      <c r="T302" s="861"/>
      <c r="U302" s="861"/>
      <c r="V302" s="861"/>
      <c r="W302" s="861"/>
      <c r="X302" s="861"/>
      <c r="Y302" s="861"/>
      <c r="Z302" s="861"/>
      <c r="AA302" s="861"/>
      <c r="AB302" s="861"/>
      <c r="AC302" s="861"/>
      <c r="AD302" s="861"/>
      <c r="AE302" s="861"/>
      <c r="AF302" s="861"/>
      <c r="AG302" s="861"/>
      <c r="AH302" s="861" t="s">
        <v>3092</v>
      </c>
      <c r="AI302" s="861"/>
      <c r="AJ302" s="861"/>
      <c r="AK302" s="861"/>
      <c r="AL302" s="457"/>
    </row>
    <row r="303" spans="1:38" ht="15" customHeight="1">
      <c r="A303" s="457"/>
      <c r="B303" s="851" t="s">
        <v>3277</v>
      </c>
      <c r="C303" s="851"/>
      <c r="D303" s="851"/>
      <c r="E303" s="851"/>
      <c r="F303" s="851"/>
      <c r="G303" s="851"/>
      <c r="H303" s="851"/>
      <c r="I303" s="851"/>
      <c r="J303" s="851"/>
      <c r="K303" s="851"/>
      <c r="L303" s="851"/>
      <c r="M303" s="851"/>
      <c r="N303" s="851"/>
      <c r="O303" s="851"/>
      <c r="P303" s="851"/>
      <c r="Q303" s="851"/>
      <c r="R303" s="851"/>
      <c r="S303" s="851"/>
      <c r="T303" s="851"/>
      <c r="U303" s="851"/>
      <c r="V303" s="851"/>
      <c r="W303" s="851"/>
      <c r="X303" s="851"/>
      <c r="Y303" s="851"/>
      <c r="Z303" s="851"/>
      <c r="AA303" s="851"/>
      <c r="AB303" s="851"/>
      <c r="AC303" s="851"/>
      <c r="AD303" s="851"/>
      <c r="AE303" s="851"/>
      <c r="AF303" s="851"/>
      <c r="AG303" s="851"/>
      <c r="AH303" s="852" t="s">
        <v>3095</v>
      </c>
      <c r="AI303" s="853"/>
      <c r="AJ303" s="853"/>
      <c r="AK303" s="854"/>
      <c r="AL303" s="457"/>
    </row>
    <row r="304" spans="1:38" ht="15" customHeight="1">
      <c r="A304" s="457"/>
      <c r="B304" s="851" t="s">
        <v>3278</v>
      </c>
      <c r="C304" s="851"/>
      <c r="D304" s="851"/>
      <c r="E304" s="851"/>
      <c r="F304" s="851"/>
      <c r="G304" s="851"/>
      <c r="H304" s="851"/>
      <c r="I304" s="851"/>
      <c r="J304" s="851"/>
      <c r="K304" s="851"/>
      <c r="L304" s="851"/>
      <c r="M304" s="851"/>
      <c r="N304" s="851"/>
      <c r="O304" s="851"/>
      <c r="P304" s="851"/>
      <c r="Q304" s="851"/>
      <c r="R304" s="851"/>
      <c r="S304" s="851"/>
      <c r="T304" s="851"/>
      <c r="U304" s="851"/>
      <c r="V304" s="851"/>
      <c r="W304" s="851"/>
      <c r="X304" s="851"/>
      <c r="Y304" s="851"/>
      <c r="Z304" s="851"/>
      <c r="AA304" s="851"/>
      <c r="AB304" s="851"/>
      <c r="AC304" s="851"/>
      <c r="AD304" s="851"/>
      <c r="AE304" s="851"/>
      <c r="AF304" s="851"/>
      <c r="AG304" s="851"/>
      <c r="AH304" s="852" t="s">
        <v>3279</v>
      </c>
      <c r="AI304" s="853"/>
      <c r="AJ304" s="853"/>
      <c r="AK304" s="854"/>
      <c r="AL304" s="457"/>
    </row>
    <row r="305" spans="1:38" ht="15" customHeight="1">
      <c r="A305" s="457"/>
      <c r="B305" s="851" t="s">
        <v>3280</v>
      </c>
      <c r="C305" s="851"/>
      <c r="D305" s="851"/>
      <c r="E305" s="851"/>
      <c r="F305" s="851"/>
      <c r="G305" s="851"/>
      <c r="H305" s="851"/>
      <c r="I305" s="851"/>
      <c r="J305" s="851"/>
      <c r="K305" s="851"/>
      <c r="L305" s="851"/>
      <c r="M305" s="851"/>
      <c r="N305" s="851"/>
      <c r="O305" s="851"/>
      <c r="P305" s="851"/>
      <c r="Q305" s="851"/>
      <c r="R305" s="851"/>
      <c r="S305" s="851"/>
      <c r="T305" s="851"/>
      <c r="U305" s="851"/>
      <c r="V305" s="851"/>
      <c r="W305" s="851"/>
      <c r="X305" s="851"/>
      <c r="Y305" s="851"/>
      <c r="Z305" s="851"/>
      <c r="AA305" s="851"/>
      <c r="AB305" s="851"/>
      <c r="AC305" s="851"/>
      <c r="AD305" s="851"/>
      <c r="AE305" s="851"/>
      <c r="AF305" s="851"/>
      <c r="AG305" s="851"/>
      <c r="AH305" s="852" t="s">
        <v>955</v>
      </c>
      <c r="AI305" s="853"/>
      <c r="AJ305" s="853"/>
      <c r="AK305" s="854"/>
      <c r="AL305" s="457"/>
    </row>
    <row r="306" spans="1:38" ht="15" customHeight="1">
      <c r="A306" s="457"/>
      <c r="B306" s="851" t="s">
        <v>3281</v>
      </c>
      <c r="C306" s="851"/>
      <c r="D306" s="851"/>
      <c r="E306" s="851"/>
      <c r="F306" s="851"/>
      <c r="G306" s="851"/>
      <c r="H306" s="851"/>
      <c r="I306" s="851"/>
      <c r="J306" s="851"/>
      <c r="K306" s="851"/>
      <c r="L306" s="851"/>
      <c r="M306" s="851"/>
      <c r="N306" s="851"/>
      <c r="O306" s="851"/>
      <c r="P306" s="851"/>
      <c r="Q306" s="851"/>
      <c r="R306" s="851"/>
      <c r="S306" s="851"/>
      <c r="T306" s="851"/>
      <c r="U306" s="851"/>
      <c r="V306" s="851"/>
      <c r="W306" s="851"/>
      <c r="X306" s="851"/>
      <c r="Y306" s="851"/>
      <c r="Z306" s="851"/>
      <c r="AA306" s="851"/>
      <c r="AB306" s="851"/>
      <c r="AC306" s="851"/>
      <c r="AD306" s="851"/>
      <c r="AE306" s="851"/>
      <c r="AF306" s="851"/>
      <c r="AG306" s="851"/>
      <c r="AH306" s="852" t="s">
        <v>956</v>
      </c>
      <c r="AI306" s="853"/>
      <c r="AJ306" s="853"/>
      <c r="AK306" s="854"/>
      <c r="AL306" s="457"/>
    </row>
    <row r="307" spans="1:38" ht="15" customHeight="1">
      <c r="A307" s="457"/>
      <c r="B307" s="851" t="s">
        <v>3282</v>
      </c>
      <c r="C307" s="851"/>
      <c r="D307" s="851"/>
      <c r="E307" s="851"/>
      <c r="F307" s="851"/>
      <c r="G307" s="851"/>
      <c r="H307" s="851"/>
      <c r="I307" s="851"/>
      <c r="J307" s="851"/>
      <c r="K307" s="851"/>
      <c r="L307" s="851"/>
      <c r="M307" s="851"/>
      <c r="N307" s="851"/>
      <c r="O307" s="851"/>
      <c r="P307" s="851"/>
      <c r="Q307" s="851"/>
      <c r="R307" s="851"/>
      <c r="S307" s="851"/>
      <c r="T307" s="851"/>
      <c r="U307" s="851"/>
      <c r="V307" s="851"/>
      <c r="W307" s="851"/>
      <c r="X307" s="851"/>
      <c r="Y307" s="851"/>
      <c r="Z307" s="851"/>
      <c r="AA307" s="851"/>
      <c r="AB307" s="851"/>
      <c r="AC307" s="851"/>
      <c r="AD307" s="851"/>
      <c r="AE307" s="851"/>
      <c r="AF307" s="851"/>
      <c r="AG307" s="851"/>
      <c r="AH307" s="852" t="s">
        <v>853</v>
      </c>
      <c r="AI307" s="853"/>
      <c r="AJ307" s="853"/>
      <c r="AK307" s="854"/>
      <c r="AL307" s="457"/>
    </row>
    <row r="308" spans="1:38" ht="15" customHeight="1">
      <c r="A308" s="457"/>
      <c r="B308" s="851" t="s">
        <v>3273</v>
      </c>
      <c r="C308" s="851"/>
      <c r="D308" s="851"/>
      <c r="E308" s="851"/>
      <c r="F308" s="851"/>
      <c r="G308" s="851"/>
      <c r="H308" s="851"/>
      <c r="I308" s="851"/>
      <c r="J308" s="851"/>
      <c r="K308" s="851"/>
      <c r="L308" s="851"/>
      <c r="M308" s="851"/>
      <c r="N308" s="851"/>
      <c r="O308" s="851"/>
      <c r="P308" s="851"/>
      <c r="Q308" s="851"/>
      <c r="R308" s="851"/>
      <c r="S308" s="851"/>
      <c r="T308" s="851"/>
      <c r="U308" s="851"/>
      <c r="V308" s="851"/>
      <c r="W308" s="851"/>
      <c r="X308" s="851"/>
      <c r="Y308" s="851"/>
      <c r="Z308" s="851"/>
      <c r="AA308" s="851"/>
      <c r="AB308" s="851"/>
      <c r="AC308" s="851"/>
      <c r="AD308" s="851"/>
      <c r="AE308" s="851"/>
      <c r="AF308" s="851"/>
      <c r="AG308" s="851"/>
      <c r="AH308" s="852" t="s">
        <v>957</v>
      </c>
      <c r="AI308" s="853"/>
      <c r="AJ308" s="853"/>
      <c r="AK308" s="854"/>
      <c r="AL308" s="457"/>
    </row>
    <row r="309" spans="1:38" ht="15" customHeight="1">
      <c r="A309" s="457"/>
      <c r="B309" s="457"/>
      <c r="C309" s="457"/>
      <c r="D309" s="457"/>
      <c r="E309" s="457"/>
      <c r="F309" s="457"/>
      <c r="G309" s="457"/>
      <c r="H309" s="457"/>
      <c r="I309" s="457"/>
      <c r="J309" s="457"/>
      <c r="K309" s="457"/>
      <c r="L309" s="457"/>
      <c r="M309" s="457"/>
      <c r="N309" s="457"/>
      <c r="O309" s="457"/>
      <c r="P309" s="457"/>
      <c r="Q309" s="457"/>
      <c r="R309" s="457"/>
      <c r="S309" s="457"/>
      <c r="T309" s="457"/>
      <c r="U309" s="457"/>
      <c r="V309" s="457"/>
      <c r="W309" s="457"/>
      <c r="X309" s="457"/>
      <c r="Y309" s="457"/>
      <c r="Z309" s="457"/>
      <c r="AA309" s="457"/>
      <c r="AB309" s="457"/>
      <c r="AC309" s="457"/>
      <c r="AD309" s="457"/>
      <c r="AE309" s="457"/>
      <c r="AF309" s="457"/>
      <c r="AG309" s="457"/>
      <c r="AH309" s="457"/>
      <c r="AI309" s="457"/>
      <c r="AJ309" s="457"/>
      <c r="AK309" s="457"/>
      <c r="AL309" s="457"/>
    </row>
    <row r="310" spans="1:38" ht="15" customHeight="1">
      <c r="A310" s="850" t="s">
        <v>3283</v>
      </c>
      <c r="B310" s="850"/>
      <c r="C310" s="850"/>
      <c r="D310" s="850"/>
      <c r="E310" s="850"/>
      <c r="F310" s="850"/>
      <c r="G310" s="850"/>
      <c r="H310" s="850"/>
      <c r="I310" s="850"/>
      <c r="J310" s="850"/>
      <c r="K310" s="850"/>
      <c r="L310" s="850"/>
      <c r="M310" s="850"/>
      <c r="N310" s="850"/>
      <c r="O310" s="850"/>
      <c r="P310" s="850"/>
      <c r="Q310" s="850"/>
      <c r="R310" s="850"/>
      <c r="S310" s="850"/>
      <c r="T310" s="850"/>
      <c r="U310" s="850"/>
      <c r="V310" s="850"/>
      <c r="W310" s="850"/>
      <c r="X310" s="850"/>
      <c r="Y310" s="850"/>
      <c r="Z310" s="850"/>
      <c r="AA310" s="850"/>
      <c r="AB310" s="850"/>
      <c r="AC310" s="850"/>
      <c r="AD310" s="850"/>
      <c r="AE310" s="850"/>
      <c r="AF310" s="850"/>
      <c r="AG310" s="850"/>
      <c r="AH310" s="850"/>
      <c r="AI310" s="850"/>
      <c r="AJ310" s="850"/>
      <c r="AK310" s="850"/>
      <c r="AL310" s="850"/>
    </row>
    <row r="311" spans="1:38" ht="15" customHeight="1">
      <c r="A311" s="850"/>
      <c r="B311" s="850"/>
      <c r="C311" s="850"/>
      <c r="D311" s="850"/>
      <c r="E311" s="850"/>
      <c r="F311" s="850"/>
      <c r="G311" s="850"/>
      <c r="H311" s="850"/>
      <c r="I311" s="850"/>
      <c r="J311" s="850"/>
      <c r="K311" s="850"/>
      <c r="L311" s="850"/>
      <c r="M311" s="850"/>
      <c r="N311" s="850"/>
      <c r="O311" s="850"/>
      <c r="P311" s="850"/>
      <c r="Q311" s="850"/>
      <c r="R311" s="850"/>
      <c r="S311" s="850"/>
      <c r="T311" s="850"/>
      <c r="U311" s="850"/>
      <c r="V311" s="850"/>
      <c r="W311" s="850"/>
      <c r="X311" s="850"/>
      <c r="Y311" s="850"/>
      <c r="Z311" s="850"/>
      <c r="AA311" s="850"/>
      <c r="AB311" s="850"/>
      <c r="AC311" s="850"/>
      <c r="AD311" s="850"/>
      <c r="AE311" s="850"/>
      <c r="AF311" s="850"/>
      <c r="AG311" s="850"/>
      <c r="AH311" s="850"/>
      <c r="AI311" s="850"/>
      <c r="AJ311" s="850"/>
      <c r="AK311" s="850"/>
      <c r="AL311" s="850"/>
    </row>
    <row r="312" spans="1:38" ht="15" customHeight="1">
      <c r="A312" s="850"/>
      <c r="B312" s="850"/>
      <c r="C312" s="850"/>
      <c r="D312" s="850"/>
      <c r="E312" s="850"/>
      <c r="F312" s="850"/>
      <c r="G312" s="850"/>
      <c r="H312" s="850"/>
      <c r="I312" s="850"/>
      <c r="J312" s="850"/>
      <c r="K312" s="850"/>
      <c r="L312" s="850"/>
      <c r="M312" s="850"/>
      <c r="N312" s="850"/>
      <c r="O312" s="850"/>
      <c r="P312" s="850"/>
      <c r="Q312" s="850"/>
      <c r="R312" s="850"/>
      <c r="S312" s="850"/>
      <c r="T312" s="850"/>
      <c r="U312" s="850"/>
      <c r="V312" s="850"/>
      <c r="W312" s="850"/>
      <c r="X312" s="850"/>
      <c r="Y312" s="850"/>
      <c r="Z312" s="850"/>
      <c r="AA312" s="850"/>
      <c r="AB312" s="850"/>
      <c r="AC312" s="850"/>
      <c r="AD312" s="850"/>
      <c r="AE312" s="850"/>
      <c r="AF312" s="850"/>
      <c r="AG312" s="850"/>
      <c r="AH312" s="850"/>
      <c r="AI312" s="850"/>
      <c r="AJ312" s="850"/>
      <c r="AK312" s="850"/>
      <c r="AL312" s="850"/>
    </row>
    <row r="313" spans="1:38" ht="15" customHeight="1">
      <c r="A313" s="850"/>
      <c r="B313" s="850"/>
      <c r="C313" s="850"/>
      <c r="D313" s="850"/>
      <c r="E313" s="850"/>
      <c r="F313" s="850"/>
      <c r="G313" s="850"/>
      <c r="H313" s="850"/>
      <c r="I313" s="850"/>
      <c r="J313" s="850"/>
      <c r="K313" s="850"/>
      <c r="L313" s="850"/>
      <c r="M313" s="850"/>
      <c r="N313" s="850"/>
      <c r="O313" s="850"/>
      <c r="P313" s="850"/>
      <c r="Q313" s="850"/>
      <c r="R313" s="850"/>
      <c r="S313" s="850"/>
      <c r="T313" s="850"/>
      <c r="U313" s="850"/>
      <c r="V313" s="850"/>
      <c r="W313" s="850"/>
      <c r="X313" s="850"/>
      <c r="Y313" s="850"/>
      <c r="Z313" s="850"/>
      <c r="AA313" s="850"/>
      <c r="AB313" s="850"/>
      <c r="AC313" s="850"/>
      <c r="AD313" s="850"/>
      <c r="AE313" s="850"/>
      <c r="AF313" s="850"/>
      <c r="AG313" s="850"/>
      <c r="AH313" s="850"/>
      <c r="AI313" s="850"/>
      <c r="AJ313" s="850"/>
      <c r="AK313" s="850"/>
      <c r="AL313" s="850"/>
    </row>
    <row r="314" spans="1:38" ht="15" customHeight="1">
      <c r="A314" s="850"/>
      <c r="B314" s="850"/>
      <c r="C314" s="850"/>
      <c r="D314" s="850"/>
      <c r="E314" s="850"/>
      <c r="F314" s="850"/>
      <c r="G314" s="850"/>
      <c r="H314" s="850"/>
      <c r="I314" s="850"/>
      <c r="J314" s="850"/>
      <c r="K314" s="850"/>
      <c r="L314" s="850"/>
      <c r="M314" s="850"/>
      <c r="N314" s="850"/>
      <c r="O314" s="850"/>
      <c r="P314" s="850"/>
      <c r="Q314" s="850"/>
      <c r="R314" s="850"/>
      <c r="S314" s="850"/>
      <c r="T314" s="850"/>
      <c r="U314" s="850"/>
      <c r="V314" s="850"/>
      <c r="W314" s="850"/>
      <c r="X314" s="850"/>
      <c r="Y314" s="850"/>
      <c r="Z314" s="850"/>
      <c r="AA314" s="850"/>
      <c r="AB314" s="850"/>
      <c r="AC314" s="850"/>
      <c r="AD314" s="850"/>
      <c r="AE314" s="850"/>
      <c r="AF314" s="850"/>
      <c r="AG314" s="850"/>
      <c r="AH314" s="850"/>
      <c r="AI314" s="850"/>
      <c r="AJ314" s="850"/>
      <c r="AK314" s="850"/>
      <c r="AL314" s="850"/>
    </row>
    <row r="315" spans="1:38" ht="15" customHeight="1">
      <c r="A315" s="850" t="s">
        <v>3284</v>
      </c>
      <c r="B315" s="850"/>
      <c r="C315" s="850"/>
      <c r="D315" s="850"/>
      <c r="E315" s="850"/>
      <c r="F315" s="850"/>
      <c r="G315" s="850"/>
      <c r="H315" s="850"/>
      <c r="I315" s="850"/>
      <c r="J315" s="850"/>
      <c r="K315" s="850"/>
      <c r="L315" s="850"/>
      <c r="M315" s="850"/>
      <c r="N315" s="850"/>
      <c r="O315" s="850"/>
      <c r="P315" s="850"/>
      <c r="Q315" s="850"/>
      <c r="R315" s="850"/>
      <c r="S315" s="850"/>
      <c r="T315" s="850"/>
      <c r="U315" s="850"/>
      <c r="V315" s="850"/>
      <c r="W315" s="850"/>
      <c r="X315" s="850"/>
      <c r="Y315" s="850"/>
      <c r="Z315" s="850"/>
      <c r="AA315" s="850"/>
      <c r="AB315" s="850"/>
      <c r="AC315" s="850"/>
      <c r="AD315" s="850"/>
      <c r="AE315" s="850"/>
      <c r="AF315" s="850"/>
      <c r="AG315" s="850"/>
      <c r="AH315" s="850"/>
      <c r="AI315" s="850"/>
      <c r="AJ315" s="850"/>
      <c r="AK315" s="850"/>
      <c r="AL315" s="850"/>
    </row>
    <row r="316" spans="1:38" ht="15" customHeight="1">
      <c r="A316" s="850"/>
      <c r="B316" s="850"/>
      <c r="C316" s="850"/>
      <c r="D316" s="850"/>
      <c r="E316" s="850"/>
      <c r="F316" s="850"/>
      <c r="G316" s="850"/>
      <c r="H316" s="850"/>
      <c r="I316" s="850"/>
      <c r="J316" s="850"/>
      <c r="K316" s="850"/>
      <c r="L316" s="850"/>
      <c r="M316" s="850"/>
      <c r="N316" s="850"/>
      <c r="O316" s="850"/>
      <c r="P316" s="850"/>
      <c r="Q316" s="850"/>
      <c r="R316" s="850"/>
      <c r="S316" s="850"/>
      <c r="T316" s="850"/>
      <c r="U316" s="850"/>
      <c r="V316" s="850"/>
      <c r="W316" s="850"/>
      <c r="X316" s="850"/>
      <c r="Y316" s="850"/>
      <c r="Z316" s="850"/>
      <c r="AA316" s="850"/>
      <c r="AB316" s="850"/>
      <c r="AC316" s="850"/>
      <c r="AD316" s="850"/>
      <c r="AE316" s="850"/>
      <c r="AF316" s="850"/>
      <c r="AG316" s="850"/>
      <c r="AH316" s="850"/>
      <c r="AI316" s="850"/>
      <c r="AJ316" s="850"/>
      <c r="AK316" s="850"/>
      <c r="AL316" s="850"/>
    </row>
    <row r="317" spans="1:38" ht="15" customHeight="1">
      <c r="A317" s="850"/>
      <c r="B317" s="850"/>
      <c r="C317" s="850"/>
      <c r="D317" s="850"/>
      <c r="E317" s="850"/>
      <c r="F317" s="850"/>
      <c r="G317" s="850"/>
      <c r="H317" s="850"/>
      <c r="I317" s="850"/>
      <c r="J317" s="850"/>
      <c r="K317" s="850"/>
      <c r="L317" s="850"/>
      <c r="M317" s="850"/>
      <c r="N317" s="850"/>
      <c r="O317" s="850"/>
      <c r="P317" s="850"/>
      <c r="Q317" s="850"/>
      <c r="R317" s="850"/>
      <c r="S317" s="850"/>
      <c r="T317" s="850"/>
      <c r="U317" s="850"/>
      <c r="V317" s="850"/>
      <c r="W317" s="850"/>
      <c r="X317" s="850"/>
      <c r="Y317" s="850"/>
      <c r="Z317" s="850"/>
      <c r="AA317" s="850"/>
      <c r="AB317" s="850"/>
      <c r="AC317" s="850"/>
      <c r="AD317" s="850"/>
      <c r="AE317" s="850"/>
      <c r="AF317" s="850"/>
      <c r="AG317" s="850"/>
      <c r="AH317" s="850"/>
      <c r="AI317" s="850"/>
      <c r="AJ317" s="850"/>
      <c r="AK317" s="850"/>
      <c r="AL317" s="850"/>
    </row>
    <row r="318" spans="1:38" ht="15" customHeight="1">
      <c r="A318" s="850"/>
      <c r="B318" s="850"/>
      <c r="C318" s="850"/>
      <c r="D318" s="850"/>
      <c r="E318" s="850"/>
      <c r="F318" s="850"/>
      <c r="G318" s="850"/>
      <c r="H318" s="850"/>
      <c r="I318" s="850"/>
      <c r="J318" s="850"/>
      <c r="K318" s="850"/>
      <c r="L318" s="850"/>
      <c r="M318" s="850"/>
      <c r="N318" s="850"/>
      <c r="O318" s="850"/>
      <c r="P318" s="850"/>
      <c r="Q318" s="850"/>
      <c r="R318" s="850"/>
      <c r="S318" s="850"/>
      <c r="T318" s="850"/>
      <c r="U318" s="850"/>
      <c r="V318" s="850"/>
      <c r="W318" s="850"/>
      <c r="X318" s="850"/>
      <c r="Y318" s="850"/>
      <c r="Z318" s="850"/>
      <c r="AA318" s="850"/>
      <c r="AB318" s="850"/>
      <c r="AC318" s="850"/>
      <c r="AD318" s="850"/>
      <c r="AE318" s="850"/>
      <c r="AF318" s="850"/>
      <c r="AG318" s="850"/>
      <c r="AH318" s="850"/>
      <c r="AI318" s="850"/>
      <c r="AJ318" s="850"/>
      <c r="AK318" s="850"/>
      <c r="AL318" s="850"/>
    </row>
    <row r="319" spans="1:38" ht="15" customHeight="1">
      <c r="A319" s="850"/>
      <c r="B319" s="850"/>
      <c r="C319" s="850"/>
      <c r="D319" s="850"/>
      <c r="E319" s="850"/>
      <c r="F319" s="850"/>
      <c r="G319" s="850"/>
      <c r="H319" s="850"/>
      <c r="I319" s="850"/>
      <c r="J319" s="850"/>
      <c r="K319" s="850"/>
      <c r="L319" s="850"/>
      <c r="M319" s="850"/>
      <c r="N319" s="850"/>
      <c r="O319" s="850"/>
      <c r="P319" s="850"/>
      <c r="Q319" s="850"/>
      <c r="R319" s="850"/>
      <c r="S319" s="850"/>
      <c r="T319" s="850"/>
      <c r="U319" s="850"/>
      <c r="V319" s="850"/>
      <c r="W319" s="850"/>
      <c r="X319" s="850"/>
      <c r="Y319" s="850"/>
      <c r="Z319" s="850"/>
      <c r="AA319" s="850"/>
      <c r="AB319" s="850"/>
      <c r="AC319" s="850"/>
      <c r="AD319" s="850"/>
      <c r="AE319" s="850"/>
      <c r="AF319" s="850"/>
      <c r="AG319" s="850"/>
      <c r="AH319" s="850"/>
      <c r="AI319" s="850"/>
      <c r="AJ319" s="850"/>
      <c r="AK319" s="850"/>
      <c r="AL319" s="850"/>
    </row>
    <row r="320" spans="1:38" ht="15" customHeight="1">
      <c r="A320" s="850"/>
      <c r="B320" s="850"/>
      <c r="C320" s="850"/>
      <c r="D320" s="850"/>
      <c r="E320" s="850"/>
      <c r="F320" s="850"/>
      <c r="G320" s="850"/>
      <c r="H320" s="850"/>
      <c r="I320" s="850"/>
      <c r="J320" s="850"/>
      <c r="K320" s="850"/>
      <c r="L320" s="850"/>
      <c r="M320" s="850"/>
      <c r="N320" s="850"/>
      <c r="O320" s="850"/>
      <c r="P320" s="850"/>
      <c r="Q320" s="850"/>
      <c r="R320" s="850"/>
      <c r="S320" s="850"/>
      <c r="T320" s="850"/>
      <c r="U320" s="850"/>
      <c r="V320" s="850"/>
      <c r="W320" s="850"/>
      <c r="X320" s="850"/>
      <c r="Y320" s="850"/>
      <c r="Z320" s="850"/>
      <c r="AA320" s="850"/>
      <c r="AB320" s="850"/>
      <c r="AC320" s="850"/>
      <c r="AD320" s="850"/>
      <c r="AE320" s="850"/>
      <c r="AF320" s="850"/>
      <c r="AG320" s="850"/>
      <c r="AH320" s="850"/>
      <c r="AI320" s="850"/>
      <c r="AJ320" s="850"/>
      <c r="AK320" s="850"/>
      <c r="AL320" s="850"/>
    </row>
    <row r="321" spans="1:38" ht="15" customHeight="1">
      <c r="A321" s="850"/>
      <c r="B321" s="850"/>
      <c r="C321" s="850"/>
      <c r="D321" s="850"/>
      <c r="E321" s="850"/>
      <c r="F321" s="850"/>
      <c r="G321" s="850"/>
      <c r="H321" s="850"/>
      <c r="I321" s="850"/>
      <c r="J321" s="850"/>
      <c r="K321" s="850"/>
      <c r="L321" s="850"/>
      <c r="M321" s="850"/>
      <c r="N321" s="850"/>
      <c r="O321" s="850"/>
      <c r="P321" s="850"/>
      <c r="Q321" s="850"/>
      <c r="R321" s="850"/>
      <c r="S321" s="850"/>
      <c r="T321" s="850"/>
      <c r="U321" s="850"/>
      <c r="V321" s="850"/>
      <c r="W321" s="850"/>
      <c r="X321" s="850"/>
      <c r="Y321" s="850"/>
      <c r="Z321" s="850"/>
      <c r="AA321" s="850"/>
      <c r="AB321" s="850"/>
      <c r="AC321" s="850"/>
      <c r="AD321" s="850"/>
      <c r="AE321" s="850"/>
      <c r="AF321" s="850"/>
      <c r="AG321" s="850"/>
      <c r="AH321" s="850"/>
      <c r="AI321" s="850"/>
      <c r="AJ321" s="850"/>
      <c r="AK321" s="850"/>
      <c r="AL321" s="850"/>
    </row>
    <row r="322" spans="1:38" ht="15" customHeight="1">
      <c r="A322" s="850"/>
      <c r="B322" s="850"/>
      <c r="C322" s="850"/>
      <c r="D322" s="850"/>
      <c r="E322" s="850"/>
      <c r="F322" s="850"/>
      <c r="G322" s="850"/>
      <c r="H322" s="850"/>
      <c r="I322" s="850"/>
      <c r="J322" s="850"/>
      <c r="K322" s="850"/>
      <c r="L322" s="850"/>
      <c r="M322" s="850"/>
      <c r="N322" s="850"/>
      <c r="O322" s="850"/>
      <c r="P322" s="850"/>
      <c r="Q322" s="850"/>
      <c r="R322" s="850"/>
      <c r="S322" s="850"/>
      <c r="T322" s="850"/>
      <c r="U322" s="850"/>
      <c r="V322" s="850"/>
      <c r="W322" s="850"/>
      <c r="X322" s="850"/>
      <c r="Y322" s="850"/>
      <c r="Z322" s="850"/>
      <c r="AA322" s="850"/>
      <c r="AB322" s="850"/>
      <c r="AC322" s="850"/>
      <c r="AD322" s="850"/>
      <c r="AE322" s="850"/>
      <c r="AF322" s="850"/>
      <c r="AG322" s="850"/>
      <c r="AH322" s="850"/>
      <c r="AI322" s="850"/>
      <c r="AJ322" s="850"/>
      <c r="AK322" s="850"/>
      <c r="AL322" s="850"/>
    </row>
    <row r="323" spans="1:38" ht="15" customHeight="1">
      <c r="A323" s="850"/>
      <c r="B323" s="850"/>
      <c r="C323" s="850"/>
      <c r="D323" s="850"/>
      <c r="E323" s="850"/>
      <c r="F323" s="850"/>
      <c r="G323" s="850"/>
      <c r="H323" s="850"/>
      <c r="I323" s="850"/>
      <c r="J323" s="850"/>
      <c r="K323" s="850"/>
      <c r="L323" s="850"/>
      <c r="M323" s="850"/>
      <c r="N323" s="850"/>
      <c r="O323" s="850"/>
      <c r="P323" s="850"/>
      <c r="Q323" s="850"/>
      <c r="R323" s="850"/>
      <c r="S323" s="850"/>
      <c r="T323" s="850"/>
      <c r="U323" s="850"/>
      <c r="V323" s="850"/>
      <c r="W323" s="850"/>
      <c r="X323" s="850"/>
      <c r="Y323" s="850"/>
      <c r="Z323" s="850"/>
      <c r="AA323" s="850"/>
      <c r="AB323" s="850"/>
      <c r="AC323" s="850"/>
      <c r="AD323" s="850"/>
      <c r="AE323" s="850"/>
      <c r="AF323" s="850"/>
      <c r="AG323" s="850"/>
      <c r="AH323" s="850"/>
      <c r="AI323" s="850"/>
      <c r="AJ323" s="850"/>
      <c r="AK323" s="850"/>
      <c r="AL323" s="850"/>
    </row>
    <row r="324" spans="1:38" ht="15" customHeight="1">
      <c r="A324" s="850"/>
      <c r="B324" s="850"/>
      <c r="C324" s="850"/>
      <c r="D324" s="850"/>
      <c r="E324" s="850"/>
      <c r="F324" s="850"/>
      <c r="G324" s="850"/>
      <c r="H324" s="850"/>
      <c r="I324" s="850"/>
      <c r="J324" s="850"/>
      <c r="K324" s="850"/>
      <c r="L324" s="850"/>
      <c r="M324" s="850"/>
      <c r="N324" s="850"/>
      <c r="O324" s="850"/>
      <c r="P324" s="850"/>
      <c r="Q324" s="850"/>
      <c r="R324" s="850"/>
      <c r="S324" s="850"/>
      <c r="T324" s="850"/>
      <c r="U324" s="850"/>
      <c r="V324" s="850"/>
      <c r="W324" s="850"/>
      <c r="X324" s="850"/>
      <c r="Y324" s="850"/>
      <c r="Z324" s="850"/>
      <c r="AA324" s="850"/>
      <c r="AB324" s="850"/>
      <c r="AC324" s="850"/>
      <c r="AD324" s="850"/>
      <c r="AE324" s="850"/>
      <c r="AF324" s="850"/>
      <c r="AG324" s="850"/>
      <c r="AH324" s="850"/>
      <c r="AI324" s="850"/>
      <c r="AJ324" s="850"/>
      <c r="AK324" s="850"/>
      <c r="AL324" s="850"/>
    </row>
    <row r="325" spans="1:38" ht="15" customHeight="1">
      <c r="A325" s="850"/>
      <c r="B325" s="850"/>
      <c r="C325" s="850"/>
      <c r="D325" s="850"/>
      <c r="E325" s="850"/>
      <c r="F325" s="850"/>
      <c r="G325" s="850"/>
      <c r="H325" s="850"/>
      <c r="I325" s="850"/>
      <c r="J325" s="850"/>
      <c r="K325" s="850"/>
      <c r="L325" s="850"/>
      <c r="M325" s="850"/>
      <c r="N325" s="850"/>
      <c r="O325" s="850"/>
      <c r="P325" s="850"/>
      <c r="Q325" s="850"/>
      <c r="R325" s="850"/>
      <c r="S325" s="850"/>
      <c r="T325" s="850"/>
      <c r="U325" s="850"/>
      <c r="V325" s="850"/>
      <c r="W325" s="850"/>
      <c r="X325" s="850"/>
      <c r="Y325" s="850"/>
      <c r="Z325" s="850"/>
      <c r="AA325" s="850"/>
      <c r="AB325" s="850"/>
      <c r="AC325" s="850"/>
      <c r="AD325" s="850"/>
      <c r="AE325" s="850"/>
      <c r="AF325" s="850"/>
      <c r="AG325" s="850"/>
      <c r="AH325" s="850"/>
      <c r="AI325" s="850"/>
      <c r="AJ325" s="850"/>
      <c r="AK325" s="850"/>
      <c r="AL325" s="850"/>
    </row>
    <row r="326" spans="1:38" ht="15" customHeight="1">
      <c r="A326" s="850"/>
      <c r="B326" s="850"/>
      <c r="C326" s="850"/>
      <c r="D326" s="850"/>
      <c r="E326" s="850"/>
      <c r="F326" s="850"/>
      <c r="G326" s="850"/>
      <c r="H326" s="850"/>
      <c r="I326" s="850"/>
      <c r="J326" s="850"/>
      <c r="K326" s="850"/>
      <c r="L326" s="850"/>
      <c r="M326" s="850"/>
      <c r="N326" s="850"/>
      <c r="O326" s="850"/>
      <c r="P326" s="850"/>
      <c r="Q326" s="850"/>
      <c r="R326" s="850"/>
      <c r="S326" s="850"/>
      <c r="T326" s="850"/>
      <c r="U326" s="850"/>
      <c r="V326" s="850"/>
      <c r="W326" s="850"/>
      <c r="X326" s="850"/>
      <c r="Y326" s="850"/>
      <c r="Z326" s="850"/>
      <c r="AA326" s="850"/>
      <c r="AB326" s="850"/>
      <c r="AC326" s="850"/>
      <c r="AD326" s="850"/>
      <c r="AE326" s="850"/>
      <c r="AF326" s="850"/>
      <c r="AG326" s="850"/>
      <c r="AH326" s="850"/>
      <c r="AI326" s="850"/>
      <c r="AJ326" s="850"/>
      <c r="AK326" s="850"/>
      <c r="AL326" s="850"/>
    </row>
    <row r="327" spans="1:38" ht="15" customHeight="1">
      <c r="A327" s="850"/>
      <c r="B327" s="850"/>
      <c r="C327" s="850"/>
      <c r="D327" s="850"/>
      <c r="E327" s="850"/>
      <c r="F327" s="850"/>
      <c r="G327" s="850"/>
      <c r="H327" s="850"/>
      <c r="I327" s="850"/>
      <c r="J327" s="850"/>
      <c r="K327" s="850"/>
      <c r="L327" s="850"/>
      <c r="M327" s="850"/>
      <c r="N327" s="850"/>
      <c r="O327" s="850"/>
      <c r="P327" s="850"/>
      <c r="Q327" s="850"/>
      <c r="R327" s="850"/>
      <c r="S327" s="850"/>
      <c r="T327" s="850"/>
      <c r="U327" s="850"/>
      <c r="V327" s="850"/>
      <c r="W327" s="850"/>
      <c r="X327" s="850"/>
      <c r="Y327" s="850"/>
      <c r="Z327" s="850"/>
      <c r="AA327" s="850"/>
      <c r="AB327" s="850"/>
      <c r="AC327" s="850"/>
      <c r="AD327" s="850"/>
      <c r="AE327" s="850"/>
      <c r="AF327" s="850"/>
      <c r="AG327" s="850"/>
      <c r="AH327" s="850"/>
      <c r="AI327" s="850"/>
      <c r="AJ327" s="850"/>
      <c r="AK327" s="850"/>
      <c r="AL327" s="850"/>
    </row>
    <row r="328" spans="1:38" ht="15" customHeight="1">
      <c r="A328" s="850"/>
      <c r="B328" s="850"/>
      <c r="C328" s="850"/>
      <c r="D328" s="850"/>
      <c r="E328" s="850"/>
      <c r="F328" s="850"/>
      <c r="G328" s="850"/>
      <c r="H328" s="850"/>
      <c r="I328" s="850"/>
      <c r="J328" s="850"/>
      <c r="K328" s="850"/>
      <c r="L328" s="850"/>
      <c r="M328" s="850"/>
      <c r="N328" s="850"/>
      <c r="O328" s="850"/>
      <c r="P328" s="850"/>
      <c r="Q328" s="850"/>
      <c r="R328" s="850"/>
      <c r="S328" s="850"/>
      <c r="T328" s="850"/>
      <c r="U328" s="850"/>
      <c r="V328" s="850"/>
      <c r="W328" s="850"/>
      <c r="X328" s="850"/>
      <c r="Y328" s="850"/>
      <c r="Z328" s="850"/>
      <c r="AA328" s="850"/>
      <c r="AB328" s="850"/>
      <c r="AC328" s="850"/>
      <c r="AD328" s="850"/>
      <c r="AE328" s="850"/>
      <c r="AF328" s="850"/>
      <c r="AG328" s="850"/>
      <c r="AH328" s="850"/>
      <c r="AI328" s="850"/>
      <c r="AJ328" s="850"/>
      <c r="AK328" s="850"/>
      <c r="AL328" s="850"/>
    </row>
    <row r="329" spans="1:38" ht="15" customHeight="1">
      <c r="A329" s="850"/>
      <c r="B329" s="850"/>
      <c r="C329" s="850"/>
      <c r="D329" s="850"/>
      <c r="E329" s="850"/>
      <c r="F329" s="850"/>
      <c r="G329" s="850"/>
      <c r="H329" s="850"/>
      <c r="I329" s="850"/>
      <c r="J329" s="850"/>
      <c r="K329" s="850"/>
      <c r="L329" s="850"/>
      <c r="M329" s="850"/>
      <c r="N329" s="850"/>
      <c r="O329" s="850"/>
      <c r="P329" s="850"/>
      <c r="Q329" s="850"/>
      <c r="R329" s="850"/>
      <c r="S329" s="850"/>
      <c r="T329" s="850"/>
      <c r="U329" s="850"/>
      <c r="V329" s="850"/>
      <c r="W329" s="850"/>
      <c r="X329" s="850"/>
      <c r="Y329" s="850"/>
      <c r="Z329" s="850"/>
      <c r="AA329" s="850"/>
      <c r="AB329" s="850"/>
      <c r="AC329" s="850"/>
      <c r="AD329" s="850"/>
      <c r="AE329" s="850"/>
      <c r="AF329" s="850"/>
      <c r="AG329" s="850"/>
      <c r="AH329" s="850"/>
      <c r="AI329" s="850"/>
      <c r="AJ329" s="850"/>
      <c r="AK329" s="850"/>
      <c r="AL329" s="850"/>
    </row>
    <row r="330" spans="1:38" ht="15" customHeight="1">
      <c r="A330" s="850" t="s">
        <v>3285</v>
      </c>
      <c r="B330" s="850"/>
      <c r="C330" s="850"/>
      <c r="D330" s="850"/>
      <c r="E330" s="850"/>
      <c r="F330" s="850"/>
      <c r="G330" s="850"/>
      <c r="H330" s="850"/>
      <c r="I330" s="850"/>
      <c r="J330" s="850"/>
      <c r="K330" s="850"/>
      <c r="L330" s="850"/>
      <c r="M330" s="850"/>
      <c r="N330" s="850"/>
      <c r="O330" s="850"/>
      <c r="P330" s="850"/>
      <c r="Q330" s="850"/>
      <c r="R330" s="850"/>
      <c r="S330" s="850"/>
      <c r="T330" s="850"/>
      <c r="U330" s="850"/>
      <c r="V330" s="850"/>
      <c r="W330" s="850"/>
      <c r="X330" s="850"/>
      <c r="Y330" s="850"/>
      <c r="Z330" s="850"/>
      <c r="AA330" s="850"/>
      <c r="AB330" s="850"/>
      <c r="AC330" s="850"/>
      <c r="AD330" s="850"/>
      <c r="AE330" s="850"/>
      <c r="AF330" s="850"/>
      <c r="AG330" s="850"/>
      <c r="AH330" s="850"/>
      <c r="AI330" s="850"/>
      <c r="AJ330" s="850"/>
      <c r="AK330" s="850"/>
      <c r="AL330" s="850"/>
    </row>
    <row r="331" spans="1:38" ht="15" customHeight="1">
      <c r="A331" s="850"/>
      <c r="B331" s="850"/>
      <c r="C331" s="850"/>
      <c r="D331" s="850"/>
      <c r="E331" s="850"/>
      <c r="F331" s="850"/>
      <c r="G331" s="850"/>
      <c r="H331" s="850"/>
      <c r="I331" s="850"/>
      <c r="J331" s="850"/>
      <c r="K331" s="850"/>
      <c r="L331" s="850"/>
      <c r="M331" s="850"/>
      <c r="N331" s="850"/>
      <c r="O331" s="850"/>
      <c r="P331" s="850"/>
      <c r="Q331" s="850"/>
      <c r="R331" s="850"/>
      <c r="S331" s="850"/>
      <c r="T331" s="850"/>
      <c r="U331" s="850"/>
      <c r="V331" s="850"/>
      <c r="W331" s="850"/>
      <c r="X331" s="850"/>
      <c r="Y331" s="850"/>
      <c r="Z331" s="850"/>
      <c r="AA331" s="850"/>
      <c r="AB331" s="850"/>
      <c r="AC331" s="850"/>
      <c r="AD331" s="850"/>
      <c r="AE331" s="850"/>
      <c r="AF331" s="850"/>
      <c r="AG331" s="850"/>
      <c r="AH331" s="850"/>
      <c r="AI331" s="850"/>
      <c r="AJ331" s="850"/>
      <c r="AK331" s="850"/>
      <c r="AL331" s="850"/>
    </row>
    <row r="332" spans="1:38" ht="15" customHeight="1">
      <c r="A332" s="850"/>
      <c r="B332" s="850"/>
      <c r="C332" s="850"/>
      <c r="D332" s="850"/>
      <c r="E332" s="850"/>
      <c r="F332" s="850"/>
      <c r="G332" s="850"/>
      <c r="H332" s="850"/>
      <c r="I332" s="850"/>
      <c r="J332" s="850"/>
      <c r="K332" s="850"/>
      <c r="L332" s="850"/>
      <c r="M332" s="850"/>
      <c r="N332" s="850"/>
      <c r="O332" s="850"/>
      <c r="P332" s="850"/>
      <c r="Q332" s="850"/>
      <c r="R332" s="850"/>
      <c r="S332" s="850"/>
      <c r="T332" s="850"/>
      <c r="U332" s="850"/>
      <c r="V332" s="850"/>
      <c r="W332" s="850"/>
      <c r="X332" s="850"/>
      <c r="Y332" s="850"/>
      <c r="Z332" s="850"/>
      <c r="AA332" s="850"/>
      <c r="AB332" s="850"/>
      <c r="AC332" s="850"/>
      <c r="AD332" s="850"/>
      <c r="AE332" s="850"/>
      <c r="AF332" s="850"/>
      <c r="AG332" s="850"/>
      <c r="AH332" s="850"/>
      <c r="AI332" s="850"/>
      <c r="AJ332" s="850"/>
      <c r="AK332" s="850"/>
      <c r="AL332" s="850"/>
    </row>
    <row r="333" spans="1:38" ht="15" customHeight="1">
      <c r="A333" s="850"/>
      <c r="B333" s="850"/>
      <c r="C333" s="850"/>
      <c r="D333" s="850"/>
      <c r="E333" s="850"/>
      <c r="F333" s="850"/>
      <c r="G333" s="850"/>
      <c r="H333" s="850"/>
      <c r="I333" s="850"/>
      <c r="J333" s="850"/>
      <c r="K333" s="850"/>
      <c r="L333" s="850"/>
      <c r="M333" s="850"/>
      <c r="N333" s="850"/>
      <c r="O333" s="850"/>
      <c r="P333" s="850"/>
      <c r="Q333" s="850"/>
      <c r="R333" s="850"/>
      <c r="S333" s="850"/>
      <c r="T333" s="850"/>
      <c r="U333" s="850"/>
      <c r="V333" s="850"/>
      <c r="W333" s="850"/>
      <c r="X333" s="850"/>
      <c r="Y333" s="850"/>
      <c r="Z333" s="850"/>
      <c r="AA333" s="850"/>
      <c r="AB333" s="850"/>
      <c r="AC333" s="850"/>
      <c r="AD333" s="850"/>
      <c r="AE333" s="850"/>
      <c r="AF333" s="850"/>
      <c r="AG333" s="850"/>
      <c r="AH333" s="850"/>
      <c r="AI333" s="850"/>
      <c r="AJ333" s="850"/>
      <c r="AK333" s="850"/>
      <c r="AL333" s="850"/>
    </row>
    <row r="334" spans="1:38" ht="15" customHeight="1">
      <c r="A334" s="850"/>
      <c r="B334" s="850"/>
      <c r="C334" s="850"/>
      <c r="D334" s="850"/>
      <c r="E334" s="850"/>
      <c r="F334" s="850"/>
      <c r="G334" s="850"/>
      <c r="H334" s="850"/>
      <c r="I334" s="850"/>
      <c r="J334" s="850"/>
      <c r="K334" s="850"/>
      <c r="L334" s="850"/>
      <c r="M334" s="850"/>
      <c r="N334" s="850"/>
      <c r="O334" s="850"/>
      <c r="P334" s="850"/>
      <c r="Q334" s="850"/>
      <c r="R334" s="850"/>
      <c r="S334" s="850"/>
      <c r="T334" s="850"/>
      <c r="U334" s="850"/>
      <c r="V334" s="850"/>
      <c r="W334" s="850"/>
      <c r="X334" s="850"/>
      <c r="Y334" s="850"/>
      <c r="Z334" s="850"/>
      <c r="AA334" s="850"/>
      <c r="AB334" s="850"/>
      <c r="AC334" s="850"/>
      <c r="AD334" s="850"/>
      <c r="AE334" s="850"/>
      <c r="AF334" s="850"/>
      <c r="AG334" s="850"/>
      <c r="AH334" s="850"/>
      <c r="AI334" s="850"/>
      <c r="AJ334" s="850"/>
      <c r="AK334" s="850"/>
      <c r="AL334" s="850"/>
    </row>
    <row r="335" spans="1:38" ht="15" customHeight="1">
      <c r="A335" s="850"/>
      <c r="B335" s="850"/>
      <c r="C335" s="850"/>
      <c r="D335" s="850"/>
      <c r="E335" s="850"/>
      <c r="F335" s="850"/>
      <c r="G335" s="850"/>
      <c r="H335" s="850"/>
      <c r="I335" s="850"/>
      <c r="J335" s="850"/>
      <c r="K335" s="850"/>
      <c r="L335" s="850"/>
      <c r="M335" s="850"/>
      <c r="N335" s="850"/>
      <c r="O335" s="850"/>
      <c r="P335" s="850"/>
      <c r="Q335" s="850"/>
      <c r="R335" s="850"/>
      <c r="S335" s="850"/>
      <c r="T335" s="850"/>
      <c r="U335" s="850"/>
      <c r="V335" s="850"/>
      <c r="W335" s="850"/>
      <c r="X335" s="850"/>
      <c r="Y335" s="850"/>
      <c r="Z335" s="850"/>
      <c r="AA335" s="850"/>
      <c r="AB335" s="850"/>
      <c r="AC335" s="850"/>
      <c r="AD335" s="850"/>
      <c r="AE335" s="850"/>
      <c r="AF335" s="850"/>
      <c r="AG335" s="850"/>
      <c r="AH335" s="850"/>
      <c r="AI335" s="850"/>
      <c r="AJ335" s="850"/>
      <c r="AK335" s="850"/>
      <c r="AL335" s="850"/>
    </row>
    <row r="336" spans="1:38" ht="15" customHeight="1">
      <c r="A336" s="850"/>
      <c r="B336" s="850"/>
      <c r="C336" s="850"/>
      <c r="D336" s="850"/>
      <c r="E336" s="850"/>
      <c r="F336" s="850"/>
      <c r="G336" s="850"/>
      <c r="H336" s="850"/>
      <c r="I336" s="850"/>
      <c r="J336" s="850"/>
      <c r="K336" s="850"/>
      <c r="L336" s="850"/>
      <c r="M336" s="850"/>
      <c r="N336" s="850"/>
      <c r="O336" s="850"/>
      <c r="P336" s="850"/>
      <c r="Q336" s="850"/>
      <c r="R336" s="850"/>
      <c r="S336" s="850"/>
      <c r="T336" s="850"/>
      <c r="U336" s="850"/>
      <c r="V336" s="850"/>
      <c r="W336" s="850"/>
      <c r="X336" s="850"/>
      <c r="Y336" s="850"/>
      <c r="Z336" s="850"/>
      <c r="AA336" s="850"/>
      <c r="AB336" s="850"/>
      <c r="AC336" s="850"/>
      <c r="AD336" s="850"/>
      <c r="AE336" s="850"/>
      <c r="AF336" s="850"/>
      <c r="AG336" s="850"/>
      <c r="AH336" s="850"/>
      <c r="AI336" s="850"/>
      <c r="AJ336" s="850"/>
      <c r="AK336" s="850"/>
      <c r="AL336" s="850"/>
    </row>
    <row r="337" spans="1:38" ht="15" customHeight="1">
      <c r="A337" s="850"/>
      <c r="B337" s="850"/>
      <c r="C337" s="850"/>
      <c r="D337" s="850"/>
      <c r="E337" s="850"/>
      <c r="F337" s="850"/>
      <c r="G337" s="850"/>
      <c r="H337" s="850"/>
      <c r="I337" s="850"/>
      <c r="J337" s="850"/>
      <c r="K337" s="850"/>
      <c r="L337" s="850"/>
      <c r="M337" s="850"/>
      <c r="N337" s="850"/>
      <c r="O337" s="850"/>
      <c r="P337" s="850"/>
      <c r="Q337" s="850"/>
      <c r="R337" s="850"/>
      <c r="S337" s="850"/>
      <c r="T337" s="850"/>
      <c r="U337" s="850"/>
      <c r="V337" s="850"/>
      <c r="W337" s="850"/>
      <c r="X337" s="850"/>
      <c r="Y337" s="850"/>
      <c r="Z337" s="850"/>
      <c r="AA337" s="850"/>
      <c r="AB337" s="850"/>
      <c r="AC337" s="850"/>
      <c r="AD337" s="850"/>
      <c r="AE337" s="850"/>
      <c r="AF337" s="850"/>
      <c r="AG337" s="850"/>
      <c r="AH337" s="850"/>
      <c r="AI337" s="850"/>
      <c r="AJ337" s="850"/>
      <c r="AK337" s="850"/>
      <c r="AL337" s="850"/>
    </row>
    <row r="338" spans="1:38" ht="15" customHeight="1">
      <c r="A338" s="850"/>
      <c r="B338" s="850"/>
      <c r="C338" s="850"/>
      <c r="D338" s="850"/>
      <c r="E338" s="850"/>
      <c r="F338" s="850"/>
      <c r="G338" s="850"/>
      <c r="H338" s="850"/>
      <c r="I338" s="850"/>
      <c r="J338" s="850"/>
      <c r="K338" s="850"/>
      <c r="L338" s="850"/>
      <c r="M338" s="850"/>
      <c r="N338" s="850"/>
      <c r="O338" s="850"/>
      <c r="P338" s="850"/>
      <c r="Q338" s="850"/>
      <c r="R338" s="850"/>
      <c r="S338" s="850"/>
      <c r="T338" s="850"/>
      <c r="U338" s="850"/>
      <c r="V338" s="850"/>
      <c r="W338" s="850"/>
      <c r="X338" s="850"/>
      <c r="Y338" s="850"/>
      <c r="Z338" s="850"/>
      <c r="AA338" s="850"/>
      <c r="AB338" s="850"/>
      <c r="AC338" s="850"/>
      <c r="AD338" s="850"/>
      <c r="AE338" s="850"/>
      <c r="AF338" s="850"/>
      <c r="AG338" s="850"/>
      <c r="AH338" s="850"/>
      <c r="AI338" s="850"/>
      <c r="AJ338" s="850"/>
      <c r="AK338" s="850"/>
      <c r="AL338" s="850"/>
    </row>
    <row r="339" spans="1:38" ht="15" customHeight="1">
      <c r="A339" s="850"/>
      <c r="B339" s="850"/>
      <c r="C339" s="850"/>
      <c r="D339" s="850"/>
      <c r="E339" s="850"/>
      <c r="F339" s="850"/>
      <c r="G339" s="850"/>
      <c r="H339" s="850"/>
      <c r="I339" s="850"/>
      <c r="J339" s="850"/>
      <c r="K339" s="850"/>
      <c r="L339" s="850"/>
      <c r="M339" s="850"/>
      <c r="N339" s="850"/>
      <c r="O339" s="850"/>
      <c r="P339" s="850"/>
      <c r="Q339" s="850"/>
      <c r="R339" s="850"/>
      <c r="S339" s="850"/>
      <c r="T339" s="850"/>
      <c r="U339" s="850"/>
      <c r="V339" s="850"/>
      <c r="W339" s="850"/>
      <c r="X339" s="850"/>
      <c r="Y339" s="850"/>
      <c r="Z339" s="850"/>
      <c r="AA339" s="850"/>
      <c r="AB339" s="850"/>
      <c r="AC339" s="850"/>
      <c r="AD339" s="850"/>
      <c r="AE339" s="850"/>
      <c r="AF339" s="850"/>
      <c r="AG339" s="850"/>
      <c r="AH339" s="850"/>
      <c r="AI339" s="850"/>
      <c r="AJ339" s="850"/>
      <c r="AK339" s="850"/>
      <c r="AL339" s="850"/>
    </row>
    <row r="340" spans="1:38" ht="15" customHeight="1">
      <c r="A340" s="850"/>
      <c r="B340" s="850"/>
      <c r="C340" s="850"/>
      <c r="D340" s="850"/>
      <c r="E340" s="850"/>
      <c r="F340" s="850"/>
      <c r="G340" s="850"/>
      <c r="H340" s="850"/>
      <c r="I340" s="850"/>
      <c r="J340" s="850"/>
      <c r="K340" s="850"/>
      <c r="L340" s="850"/>
      <c r="M340" s="850"/>
      <c r="N340" s="850"/>
      <c r="O340" s="850"/>
      <c r="P340" s="850"/>
      <c r="Q340" s="850"/>
      <c r="R340" s="850"/>
      <c r="S340" s="850"/>
      <c r="T340" s="850"/>
      <c r="U340" s="850"/>
      <c r="V340" s="850"/>
      <c r="W340" s="850"/>
      <c r="X340" s="850"/>
      <c r="Y340" s="850"/>
      <c r="Z340" s="850"/>
      <c r="AA340" s="850"/>
      <c r="AB340" s="850"/>
      <c r="AC340" s="850"/>
      <c r="AD340" s="850"/>
      <c r="AE340" s="850"/>
      <c r="AF340" s="850"/>
      <c r="AG340" s="850"/>
      <c r="AH340" s="850"/>
      <c r="AI340" s="850"/>
      <c r="AJ340" s="850"/>
      <c r="AK340" s="850"/>
      <c r="AL340" s="850"/>
    </row>
    <row r="341" spans="1:38" ht="15" customHeight="1">
      <c r="A341" s="850"/>
      <c r="B341" s="850"/>
      <c r="C341" s="850"/>
      <c r="D341" s="850"/>
      <c r="E341" s="850"/>
      <c r="F341" s="850"/>
      <c r="G341" s="850"/>
      <c r="H341" s="850"/>
      <c r="I341" s="850"/>
      <c r="J341" s="850"/>
      <c r="K341" s="850"/>
      <c r="L341" s="850"/>
      <c r="M341" s="850"/>
      <c r="N341" s="850"/>
      <c r="O341" s="850"/>
      <c r="P341" s="850"/>
      <c r="Q341" s="850"/>
      <c r="R341" s="850"/>
      <c r="S341" s="850"/>
      <c r="T341" s="850"/>
      <c r="U341" s="850"/>
      <c r="V341" s="850"/>
      <c r="W341" s="850"/>
      <c r="X341" s="850"/>
      <c r="Y341" s="850"/>
      <c r="Z341" s="850"/>
      <c r="AA341" s="850"/>
      <c r="AB341" s="850"/>
      <c r="AC341" s="850"/>
      <c r="AD341" s="850"/>
      <c r="AE341" s="850"/>
      <c r="AF341" s="850"/>
      <c r="AG341" s="850"/>
      <c r="AH341" s="850"/>
      <c r="AI341" s="850"/>
      <c r="AJ341" s="850"/>
      <c r="AK341" s="850"/>
      <c r="AL341" s="850"/>
    </row>
    <row r="342" spans="1:38" ht="15" customHeight="1">
      <c r="A342" s="850"/>
      <c r="B342" s="850"/>
      <c r="C342" s="850"/>
      <c r="D342" s="850"/>
      <c r="E342" s="850"/>
      <c r="F342" s="850"/>
      <c r="G342" s="850"/>
      <c r="H342" s="850"/>
      <c r="I342" s="850"/>
      <c r="J342" s="850"/>
      <c r="K342" s="850"/>
      <c r="L342" s="850"/>
      <c r="M342" s="850"/>
      <c r="N342" s="850"/>
      <c r="O342" s="850"/>
      <c r="P342" s="850"/>
      <c r="Q342" s="850"/>
      <c r="R342" s="850"/>
      <c r="S342" s="850"/>
      <c r="T342" s="850"/>
      <c r="U342" s="850"/>
      <c r="V342" s="850"/>
      <c r="W342" s="850"/>
      <c r="X342" s="850"/>
      <c r="Y342" s="850"/>
      <c r="Z342" s="850"/>
      <c r="AA342" s="850"/>
      <c r="AB342" s="850"/>
      <c r="AC342" s="850"/>
      <c r="AD342" s="850"/>
      <c r="AE342" s="850"/>
      <c r="AF342" s="850"/>
      <c r="AG342" s="850"/>
      <c r="AH342" s="850"/>
      <c r="AI342" s="850"/>
      <c r="AJ342" s="850"/>
      <c r="AK342" s="850"/>
      <c r="AL342" s="850"/>
    </row>
    <row r="343" spans="1:38" ht="15" customHeight="1">
      <c r="A343" s="850"/>
      <c r="B343" s="850"/>
      <c r="C343" s="850"/>
      <c r="D343" s="850"/>
      <c r="E343" s="850"/>
      <c r="F343" s="850"/>
      <c r="G343" s="850"/>
      <c r="H343" s="850"/>
      <c r="I343" s="850"/>
      <c r="J343" s="850"/>
      <c r="K343" s="850"/>
      <c r="L343" s="850"/>
      <c r="M343" s="850"/>
      <c r="N343" s="850"/>
      <c r="O343" s="850"/>
      <c r="P343" s="850"/>
      <c r="Q343" s="850"/>
      <c r="R343" s="850"/>
      <c r="S343" s="850"/>
      <c r="T343" s="850"/>
      <c r="U343" s="850"/>
      <c r="V343" s="850"/>
      <c r="W343" s="850"/>
      <c r="X343" s="850"/>
      <c r="Y343" s="850"/>
      <c r="Z343" s="850"/>
      <c r="AA343" s="850"/>
      <c r="AB343" s="850"/>
      <c r="AC343" s="850"/>
      <c r="AD343" s="850"/>
      <c r="AE343" s="850"/>
      <c r="AF343" s="850"/>
      <c r="AG343" s="850"/>
      <c r="AH343" s="850"/>
      <c r="AI343" s="850"/>
      <c r="AJ343" s="850"/>
      <c r="AK343" s="850"/>
      <c r="AL343" s="850"/>
    </row>
    <row r="344" spans="1:38" ht="15" customHeight="1">
      <c r="A344" s="850"/>
      <c r="B344" s="850"/>
      <c r="C344" s="850"/>
      <c r="D344" s="850"/>
      <c r="E344" s="850"/>
      <c r="F344" s="850"/>
      <c r="G344" s="850"/>
      <c r="H344" s="850"/>
      <c r="I344" s="850"/>
      <c r="J344" s="850"/>
      <c r="K344" s="850"/>
      <c r="L344" s="850"/>
      <c r="M344" s="850"/>
      <c r="N344" s="850"/>
      <c r="O344" s="850"/>
      <c r="P344" s="850"/>
      <c r="Q344" s="850"/>
      <c r="R344" s="850"/>
      <c r="S344" s="850"/>
      <c r="T344" s="850"/>
      <c r="U344" s="850"/>
      <c r="V344" s="850"/>
      <c r="W344" s="850"/>
      <c r="X344" s="850"/>
      <c r="Y344" s="850"/>
      <c r="Z344" s="850"/>
      <c r="AA344" s="850"/>
      <c r="AB344" s="850"/>
      <c r="AC344" s="850"/>
      <c r="AD344" s="850"/>
      <c r="AE344" s="850"/>
      <c r="AF344" s="850"/>
      <c r="AG344" s="850"/>
      <c r="AH344" s="850"/>
      <c r="AI344" s="850"/>
      <c r="AJ344" s="850"/>
      <c r="AK344" s="850"/>
      <c r="AL344" s="850"/>
    </row>
    <row r="345" spans="1:38" ht="15" customHeight="1">
      <c r="A345" s="850" t="s">
        <v>3286</v>
      </c>
      <c r="B345" s="850"/>
      <c r="C345" s="850"/>
      <c r="D345" s="850"/>
      <c r="E345" s="850"/>
      <c r="F345" s="850"/>
      <c r="G345" s="850"/>
      <c r="H345" s="850"/>
      <c r="I345" s="850"/>
      <c r="J345" s="850"/>
      <c r="K345" s="850"/>
      <c r="L345" s="850"/>
      <c r="M345" s="850"/>
      <c r="N345" s="850"/>
      <c r="O345" s="850"/>
      <c r="P345" s="850"/>
      <c r="Q345" s="850"/>
      <c r="R345" s="850"/>
      <c r="S345" s="850"/>
      <c r="T345" s="850"/>
      <c r="U345" s="850"/>
      <c r="V345" s="850"/>
      <c r="W345" s="850"/>
      <c r="X345" s="850"/>
      <c r="Y345" s="850"/>
      <c r="Z345" s="850"/>
      <c r="AA345" s="850"/>
      <c r="AB345" s="850"/>
      <c r="AC345" s="850"/>
      <c r="AD345" s="850"/>
      <c r="AE345" s="850"/>
      <c r="AF345" s="850"/>
      <c r="AG345" s="850"/>
      <c r="AH345" s="850"/>
      <c r="AI345" s="850"/>
      <c r="AJ345" s="850"/>
      <c r="AK345" s="850"/>
      <c r="AL345" s="850"/>
    </row>
    <row r="346" spans="1:38" ht="15" customHeight="1">
      <c r="A346" s="850"/>
      <c r="B346" s="850"/>
      <c r="C346" s="850"/>
      <c r="D346" s="850"/>
      <c r="E346" s="850"/>
      <c r="F346" s="850"/>
      <c r="G346" s="850"/>
      <c r="H346" s="850"/>
      <c r="I346" s="850"/>
      <c r="J346" s="850"/>
      <c r="K346" s="850"/>
      <c r="L346" s="850"/>
      <c r="M346" s="850"/>
      <c r="N346" s="850"/>
      <c r="O346" s="850"/>
      <c r="P346" s="850"/>
      <c r="Q346" s="850"/>
      <c r="R346" s="850"/>
      <c r="S346" s="850"/>
      <c r="T346" s="850"/>
      <c r="U346" s="850"/>
      <c r="V346" s="850"/>
      <c r="W346" s="850"/>
      <c r="X346" s="850"/>
      <c r="Y346" s="850"/>
      <c r="Z346" s="850"/>
      <c r="AA346" s="850"/>
      <c r="AB346" s="850"/>
      <c r="AC346" s="850"/>
      <c r="AD346" s="850"/>
      <c r="AE346" s="850"/>
      <c r="AF346" s="850"/>
      <c r="AG346" s="850"/>
      <c r="AH346" s="850"/>
      <c r="AI346" s="850"/>
      <c r="AJ346" s="850"/>
      <c r="AK346" s="850"/>
      <c r="AL346" s="850"/>
    </row>
    <row r="347" spans="1:38" ht="15" customHeight="1">
      <c r="A347" s="850"/>
      <c r="B347" s="850"/>
      <c r="C347" s="850"/>
      <c r="D347" s="850"/>
      <c r="E347" s="850"/>
      <c r="F347" s="850"/>
      <c r="G347" s="850"/>
      <c r="H347" s="850"/>
      <c r="I347" s="850"/>
      <c r="J347" s="850"/>
      <c r="K347" s="850"/>
      <c r="L347" s="850"/>
      <c r="M347" s="850"/>
      <c r="N347" s="850"/>
      <c r="O347" s="850"/>
      <c r="P347" s="850"/>
      <c r="Q347" s="850"/>
      <c r="R347" s="850"/>
      <c r="S347" s="850"/>
      <c r="T347" s="850"/>
      <c r="U347" s="850"/>
      <c r="V347" s="850"/>
      <c r="W347" s="850"/>
      <c r="X347" s="850"/>
      <c r="Y347" s="850"/>
      <c r="Z347" s="850"/>
      <c r="AA347" s="850"/>
      <c r="AB347" s="850"/>
      <c r="AC347" s="850"/>
      <c r="AD347" s="850"/>
      <c r="AE347" s="850"/>
      <c r="AF347" s="850"/>
      <c r="AG347" s="850"/>
      <c r="AH347" s="850"/>
      <c r="AI347" s="850"/>
      <c r="AJ347" s="850"/>
      <c r="AK347" s="850"/>
      <c r="AL347" s="850"/>
    </row>
    <row r="348" spans="1:38" ht="15" customHeight="1">
      <c r="A348" s="850"/>
      <c r="B348" s="850"/>
      <c r="C348" s="850"/>
      <c r="D348" s="850"/>
      <c r="E348" s="850"/>
      <c r="F348" s="850"/>
      <c r="G348" s="850"/>
      <c r="H348" s="850"/>
      <c r="I348" s="850"/>
      <c r="J348" s="850"/>
      <c r="K348" s="850"/>
      <c r="L348" s="850"/>
      <c r="M348" s="850"/>
      <c r="N348" s="850"/>
      <c r="O348" s="850"/>
      <c r="P348" s="850"/>
      <c r="Q348" s="850"/>
      <c r="R348" s="850"/>
      <c r="S348" s="850"/>
      <c r="T348" s="850"/>
      <c r="U348" s="850"/>
      <c r="V348" s="850"/>
      <c r="W348" s="850"/>
      <c r="X348" s="850"/>
      <c r="Y348" s="850"/>
      <c r="Z348" s="850"/>
      <c r="AA348" s="850"/>
      <c r="AB348" s="850"/>
      <c r="AC348" s="850"/>
      <c r="AD348" s="850"/>
      <c r="AE348" s="850"/>
      <c r="AF348" s="850"/>
      <c r="AG348" s="850"/>
      <c r="AH348" s="850"/>
      <c r="AI348" s="850"/>
      <c r="AJ348" s="850"/>
      <c r="AK348" s="850"/>
      <c r="AL348" s="850"/>
    </row>
    <row r="349" spans="1:38" ht="15" customHeight="1">
      <c r="A349" s="850"/>
      <c r="B349" s="850"/>
      <c r="C349" s="850"/>
      <c r="D349" s="850"/>
      <c r="E349" s="850"/>
      <c r="F349" s="850"/>
      <c r="G349" s="850"/>
      <c r="H349" s="850"/>
      <c r="I349" s="850"/>
      <c r="J349" s="850"/>
      <c r="K349" s="850"/>
      <c r="L349" s="850"/>
      <c r="M349" s="850"/>
      <c r="N349" s="850"/>
      <c r="O349" s="850"/>
      <c r="P349" s="850"/>
      <c r="Q349" s="850"/>
      <c r="R349" s="850"/>
      <c r="S349" s="850"/>
      <c r="T349" s="850"/>
      <c r="U349" s="850"/>
      <c r="V349" s="850"/>
      <c r="W349" s="850"/>
      <c r="X349" s="850"/>
      <c r="Y349" s="850"/>
      <c r="Z349" s="850"/>
      <c r="AA349" s="850"/>
      <c r="AB349" s="850"/>
      <c r="AC349" s="850"/>
      <c r="AD349" s="850"/>
      <c r="AE349" s="850"/>
      <c r="AF349" s="850"/>
      <c r="AG349" s="850"/>
      <c r="AH349" s="850"/>
      <c r="AI349" s="850"/>
      <c r="AJ349" s="850"/>
      <c r="AK349" s="850"/>
      <c r="AL349" s="850"/>
    </row>
    <row r="350" spans="1:38" ht="15" customHeight="1">
      <c r="A350" s="850"/>
      <c r="B350" s="850"/>
      <c r="C350" s="850"/>
      <c r="D350" s="850"/>
      <c r="E350" s="850"/>
      <c r="F350" s="850"/>
      <c r="G350" s="850"/>
      <c r="H350" s="850"/>
      <c r="I350" s="850"/>
      <c r="J350" s="850"/>
      <c r="K350" s="850"/>
      <c r="L350" s="850"/>
      <c r="M350" s="850"/>
      <c r="N350" s="850"/>
      <c r="O350" s="850"/>
      <c r="P350" s="850"/>
      <c r="Q350" s="850"/>
      <c r="R350" s="850"/>
      <c r="S350" s="850"/>
      <c r="T350" s="850"/>
      <c r="U350" s="850"/>
      <c r="V350" s="850"/>
      <c r="W350" s="850"/>
      <c r="X350" s="850"/>
      <c r="Y350" s="850"/>
      <c r="Z350" s="850"/>
      <c r="AA350" s="850"/>
      <c r="AB350" s="850"/>
      <c r="AC350" s="850"/>
      <c r="AD350" s="850"/>
      <c r="AE350" s="850"/>
      <c r="AF350" s="850"/>
      <c r="AG350" s="850"/>
      <c r="AH350" s="850"/>
      <c r="AI350" s="850"/>
      <c r="AJ350" s="850"/>
      <c r="AK350" s="850"/>
      <c r="AL350" s="850"/>
    </row>
    <row r="351" spans="1:38" ht="15" customHeight="1">
      <c r="A351" s="850"/>
      <c r="B351" s="850"/>
      <c r="C351" s="850"/>
      <c r="D351" s="850"/>
      <c r="E351" s="850"/>
      <c r="F351" s="850"/>
      <c r="G351" s="850"/>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row>
    <row r="352" spans="1:38" ht="15" customHeight="1">
      <c r="A352" s="850"/>
      <c r="B352" s="850"/>
      <c r="C352" s="850"/>
      <c r="D352" s="850"/>
      <c r="E352" s="850"/>
      <c r="F352" s="850"/>
      <c r="G352" s="850"/>
      <c r="H352" s="850"/>
      <c r="I352" s="850"/>
      <c r="J352" s="850"/>
      <c r="K352" s="850"/>
      <c r="L352" s="850"/>
      <c r="M352" s="850"/>
      <c r="N352" s="850"/>
      <c r="O352" s="850"/>
      <c r="P352" s="850"/>
      <c r="Q352" s="850"/>
      <c r="R352" s="850"/>
      <c r="S352" s="850"/>
      <c r="T352" s="850"/>
      <c r="U352" s="850"/>
      <c r="V352" s="850"/>
      <c r="W352" s="850"/>
      <c r="X352" s="850"/>
      <c r="Y352" s="850"/>
      <c r="Z352" s="850"/>
      <c r="AA352" s="850"/>
      <c r="AB352" s="850"/>
      <c r="AC352" s="850"/>
      <c r="AD352" s="850"/>
      <c r="AE352" s="850"/>
      <c r="AF352" s="850"/>
      <c r="AG352" s="850"/>
      <c r="AH352" s="850"/>
      <c r="AI352" s="850"/>
      <c r="AJ352" s="850"/>
      <c r="AK352" s="850"/>
      <c r="AL352" s="850"/>
    </row>
    <row r="353" spans="1:38" ht="15" customHeight="1">
      <c r="A353" s="850"/>
      <c r="B353" s="850"/>
      <c r="C353" s="850"/>
      <c r="D353" s="850"/>
      <c r="E353" s="850"/>
      <c r="F353" s="850"/>
      <c r="G353" s="850"/>
      <c r="H353" s="850"/>
      <c r="I353" s="850"/>
      <c r="J353" s="850"/>
      <c r="K353" s="850"/>
      <c r="L353" s="850"/>
      <c r="M353" s="850"/>
      <c r="N353" s="850"/>
      <c r="O353" s="850"/>
      <c r="P353" s="850"/>
      <c r="Q353" s="850"/>
      <c r="R353" s="850"/>
      <c r="S353" s="850"/>
      <c r="T353" s="850"/>
      <c r="U353" s="850"/>
      <c r="V353" s="850"/>
      <c r="W353" s="850"/>
      <c r="X353" s="850"/>
      <c r="Y353" s="850"/>
      <c r="Z353" s="850"/>
      <c r="AA353" s="850"/>
      <c r="AB353" s="850"/>
      <c r="AC353" s="850"/>
      <c r="AD353" s="850"/>
      <c r="AE353" s="850"/>
      <c r="AF353" s="850"/>
      <c r="AG353" s="850"/>
      <c r="AH353" s="850"/>
      <c r="AI353" s="850"/>
      <c r="AJ353" s="850"/>
      <c r="AK353" s="850"/>
      <c r="AL353" s="850"/>
    </row>
    <row r="354" spans="1:38" ht="15" customHeight="1">
      <c r="A354" s="850"/>
      <c r="B354" s="850"/>
      <c r="C354" s="850"/>
      <c r="D354" s="850"/>
      <c r="E354" s="850"/>
      <c r="F354" s="850"/>
      <c r="G354" s="850"/>
      <c r="H354" s="850"/>
      <c r="I354" s="850"/>
      <c r="J354" s="850"/>
      <c r="K354" s="850"/>
      <c r="L354" s="850"/>
      <c r="M354" s="850"/>
      <c r="N354" s="850"/>
      <c r="O354" s="850"/>
      <c r="P354" s="850"/>
      <c r="Q354" s="850"/>
      <c r="R354" s="850"/>
      <c r="S354" s="850"/>
      <c r="T354" s="850"/>
      <c r="U354" s="850"/>
      <c r="V354" s="850"/>
      <c r="W354" s="850"/>
      <c r="X354" s="850"/>
      <c r="Y354" s="850"/>
      <c r="Z354" s="850"/>
      <c r="AA354" s="850"/>
      <c r="AB354" s="850"/>
      <c r="AC354" s="850"/>
      <c r="AD354" s="850"/>
      <c r="AE354" s="850"/>
      <c r="AF354" s="850"/>
      <c r="AG354" s="850"/>
      <c r="AH354" s="850"/>
      <c r="AI354" s="850"/>
      <c r="AJ354" s="850"/>
      <c r="AK354" s="850"/>
      <c r="AL354" s="850"/>
    </row>
    <row r="355" spans="1:38" ht="15" customHeight="1">
      <c r="A355" s="850"/>
      <c r="B355" s="850"/>
      <c r="C355" s="850"/>
      <c r="D355" s="850"/>
      <c r="E355" s="850"/>
      <c r="F355" s="850"/>
      <c r="G355" s="850"/>
      <c r="H355" s="850"/>
      <c r="I355" s="850"/>
      <c r="J355" s="850"/>
      <c r="K355" s="850"/>
      <c r="L355" s="850"/>
      <c r="M355" s="850"/>
      <c r="N355" s="850"/>
      <c r="O355" s="850"/>
      <c r="P355" s="850"/>
      <c r="Q355" s="850"/>
      <c r="R355" s="850"/>
      <c r="S355" s="850"/>
      <c r="T355" s="850"/>
      <c r="U355" s="850"/>
      <c r="V355" s="850"/>
      <c r="W355" s="850"/>
      <c r="X355" s="850"/>
      <c r="Y355" s="850"/>
      <c r="Z355" s="850"/>
      <c r="AA355" s="850"/>
      <c r="AB355" s="850"/>
      <c r="AC355" s="850"/>
      <c r="AD355" s="850"/>
      <c r="AE355" s="850"/>
      <c r="AF355" s="850"/>
      <c r="AG355" s="850"/>
      <c r="AH355" s="850"/>
      <c r="AI355" s="850"/>
      <c r="AJ355" s="850"/>
      <c r="AK355" s="850"/>
      <c r="AL355" s="850"/>
    </row>
    <row r="356" spans="1:38" ht="15" customHeight="1">
      <c r="A356" s="850"/>
      <c r="B356" s="850"/>
      <c r="C356" s="850"/>
      <c r="D356" s="850"/>
      <c r="E356" s="850"/>
      <c r="F356" s="850"/>
      <c r="G356" s="850"/>
      <c r="H356" s="850"/>
      <c r="I356" s="850"/>
      <c r="J356" s="850"/>
      <c r="K356" s="850"/>
      <c r="L356" s="850"/>
      <c r="M356" s="850"/>
      <c r="N356" s="850"/>
      <c r="O356" s="850"/>
      <c r="P356" s="850"/>
      <c r="Q356" s="850"/>
      <c r="R356" s="850"/>
      <c r="S356" s="850"/>
      <c r="T356" s="850"/>
      <c r="U356" s="850"/>
      <c r="V356" s="850"/>
      <c r="W356" s="850"/>
      <c r="X356" s="850"/>
      <c r="Y356" s="850"/>
      <c r="Z356" s="850"/>
      <c r="AA356" s="850"/>
      <c r="AB356" s="850"/>
      <c r="AC356" s="850"/>
      <c r="AD356" s="850"/>
      <c r="AE356" s="850"/>
      <c r="AF356" s="850"/>
      <c r="AG356" s="850"/>
      <c r="AH356" s="850"/>
      <c r="AI356" s="850"/>
      <c r="AJ356" s="850"/>
      <c r="AK356" s="850"/>
      <c r="AL356" s="850"/>
    </row>
    <row r="357" spans="1:38" ht="15" customHeight="1">
      <c r="A357" s="850"/>
      <c r="B357" s="850"/>
      <c r="C357" s="850"/>
      <c r="D357" s="850"/>
      <c r="E357" s="850"/>
      <c r="F357" s="850"/>
      <c r="G357" s="850"/>
      <c r="H357" s="850"/>
      <c r="I357" s="850"/>
      <c r="J357" s="850"/>
      <c r="K357" s="850"/>
      <c r="L357" s="850"/>
      <c r="M357" s="850"/>
      <c r="N357" s="850"/>
      <c r="O357" s="850"/>
      <c r="P357" s="850"/>
      <c r="Q357" s="850"/>
      <c r="R357" s="850"/>
      <c r="S357" s="850"/>
      <c r="T357" s="850"/>
      <c r="U357" s="850"/>
      <c r="V357" s="850"/>
      <c r="W357" s="850"/>
      <c r="X357" s="850"/>
      <c r="Y357" s="850"/>
      <c r="Z357" s="850"/>
      <c r="AA357" s="850"/>
      <c r="AB357" s="850"/>
      <c r="AC357" s="850"/>
      <c r="AD357" s="850"/>
      <c r="AE357" s="850"/>
      <c r="AF357" s="850"/>
      <c r="AG357" s="850"/>
      <c r="AH357" s="850"/>
      <c r="AI357" s="850"/>
      <c r="AJ357" s="850"/>
      <c r="AK357" s="850"/>
      <c r="AL357" s="850"/>
    </row>
    <row r="358" spans="1:38" ht="15" customHeight="1"/>
    <row r="359" spans="1:38" ht="15" customHeight="1"/>
    <row r="360" spans="1:38" ht="15" customHeight="1"/>
    <row r="361" spans="1:38" ht="15" customHeight="1"/>
    <row r="362" spans="1:38" ht="15" customHeight="1"/>
    <row r="363" spans="1:38" ht="15" customHeight="1"/>
    <row r="364" spans="1:38" ht="15" customHeight="1"/>
    <row r="365" spans="1:38" ht="15" customHeight="1"/>
    <row r="366" spans="1:38" ht="15" customHeight="1"/>
    <row r="367" spans="1:38" ht="15" customHeight="1"/>
    <row r="368" spans="1:3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sheetData>
  <sheetProtection sheet="1" objects="1" scenarios="1"/>
  <dataConsolidate link="1"/>
  <mergeCells count="569">
    <mergeCell ref="A1:M2"/>
    <mergeCell ref="A4:AJ5"/>
    <mergeCell ref="A6:AJ7"/>
    <mergeCell ref="A8:AJ9"/>
    <mergeCell ref="Y10:AB11"/>
    <mergeCell ref="AC10:AC11"/>
    <mergeCell ref="AD10:AE11"/>
    <mergeCell ref="AF10:AF11"/>
    <mergeCell ref="AG10:AH11"/>
    <mergeCell ref="AI10:AI11"/>
    <mergeCell ref="D17:H17"/>
    <mergeCell ref="D18:H18"/>
    <mergeCell ref="I18:AJ18"/>
    <mergeCell ref="D19:H19"/>
    <mergeCell ref="A12:L13"/>
    <mergeCell ref="M12:P13"/>
    <mergeCell ref="D14:H14"/>
    <mergeCell ref="A15:M15"/>
    <mergeCell ref="D16:H16"/>
    <mergeCell ref="I16:AJ16"/>
    <mergeCell ref="I17:T17"/>
    <mergeCell ref="I19:Z19"/>
    <mergeCell ref="D27:J27"/>
    <mergeCell ref="K27:AJ27"/>
    <mergeCell ref="D28:J28"/>
    <mergeCell ref="D25:H25"/>
    <mergeCell ref="D26:H26"/>
    <mergeCell ref="D22:H22"/>
    <mergeCell ref="I22:AJ22"/>
    <mergeCell ref="D23:O23"/>
    <mergeCell ref="P23:AJ23"/>
    <mergeCell ref="D24:H24"/>
    <mergeCell ref="K28:AB28"/>
    <mergeCell ref="I24:T24"/>
    <mergeCell ref="I25:AJ25"/>
    <mergeCell ref="I26:Z26"/>
    <mergeCell ref="A37:M37"/>
    <mergeCell ref="D38:K38"/>
    <mergeCell ref="O38:P38"/>
    <mergeCell ref="AD38:AE38"/>
    <mergeCell ref="D34:H34"/>
    <mergeCell ref="I34:AJ34"/>
    <mergeCell ref="D35:H35"/>
    <mergeCell ref="D31:H31"/>
    <mergeCell ref="I31:AJ31"/>
    <mergeCell ref="D32:O32"/>
    <mergeCell ref="P32:AJ32"/>
    <mergeCell ref="D33:H33"/>
    <mergeCell ref="I35:Z35"/>
    <mergeCell ref="I33:T33"/>
    <mergeCell ref="A42:M42"/>
    <mergeCell ref="D43:H43"/>
    <mergeCell ref="I43:AJ43"/>
    <mergeCell ref="D44:H44"/>
    <mergeCell ref="I44:AJ44"/>
    <mergeCell ref="D45:H45"/>
    <mergeCell ref="I45:M45"/>
    <mergeCell ref="O45:T45"/>
    <mergeCell ref="D39:K39"/>
    <mergeCell ref="N39:Q39"/>
    <mergeCell ref="S39:V39"/>
    <mergeCell ref="X39:AA39"/>
    <mergeCell ref="D40:K40"/>
    <mergeCell ref="N40:AE40"/>
    <mergeCell ref="D48:J48"/>
    <mergeCell ref="K48:AJ48"/>
    <mergeCell ref="D49:J49"/>
    <mergeCell ref="K49:O49"/>
    <mergeCell ref="Q49:U49"/>
    <mergeCell ref="W49:AB49"/>
    <mergeCell ref="D46:H46"/>
    <mergeCell ref="I46:AJ46"/>
    <mergeCell ref="D47:H47"/>
    <mergeCell ref="I47:M47"/>
    <mergeCell ref="O47:S47"/>
    <mergeCell ref="U47:Z47"/>
    <mergeCell ref="B61:I61"/>
    <mergeCell ref="L61:O61"/>
    <mergeCell ref="Q61:S61"/>
    <mergeCell ref="U61:W61"/>
    <mergeCell ref="A64:F64"/>
    <mergeCell ref="B65:I66"/>
    <mergeCell ref="A52:M52"/>
    <mergeCell ref="A53:AJ55"/>
    <mergeCell ref="A56:AJ56"/>
    <mergeCell ref="A59:O59"/>
    <mergeCell ref="B60:I60"/>
    <mergeCell ref="L60:O60"/>
    <mergeCell ref="Q60:S60"/>
    <mergeCell ref="U60:W60"/>
    <mergeCell ref="B73:I75"/>
    <mergeCell ref="A81:I81"/>
    <mergeCell ref="J81:R81"/>
    <mergeCell ref="A83:K83"/>
    <mergeCell ref="B84:I84"/>
    <mergeCell ref="J84:R84"/>
    <mergeCell ref="B67:I68"/>
    <mergeCell ref="I71:N71"/>
    <mergeCell ref="R71:W71"/>
    <mergeCell ref="B72:I72"/>
    <mergeCell ref="J72:AJ72"/>
    <mergeCell ref="B86:I87"/>
    <mergeCell ref="J86:R86"/>
    <mergeCell ref="S86:AA86"/>
    <mergeCell ref="AB86:AJ86"/>
    <mergeCell ref="S84:AA84"/>
    <mergeCell ref="AB84:AJ84"/>
    <mergeCell ref="B85:I85"/>
    <mergeCell ref="J85:R85"/>
    <mergeCell ref="S85:AA85"/>
    <mergeCell ref="AB85:AJ85"/>
    <mergeCell ref="K87:R87"/>
    <mergeCell ref="T87:AA87"/>
    <mergeCell ref="AC87:AJ87"/>
    <mergeCell ref="B88:I89"/>
    <mergeCell ref="J88:R89"/>
    <mergeCell ref="S88:AA89"/>
    <mergeCell ref="AB88:AJ89"/>
    <mergeCell ref="B90:I90"/>
    <mergeCell ref="K90:O90"/>
    <mergeCell ref="P90:Q90"/>
    <mergeCell ref="T90:X90"/>
    <mergeCell ref="Y90:Z90"/>
    <mergeCell ref="AC90:AG90"/>
    <mergeCell ref="AH90:AI90"/>
    <mergeCell ref="B91:I92"/>
    <mergeCell ref="T91:X91"/>
    <mergeCell ref="K92:O92"/>
    <mergeCell ref="P92:Q92"/>
    <mergeCell ref="T92:X92"/>
    <mergeCell ref="Y92:Z92"/>
    <mergeCell ref="AC92:AG92"/>
    <mergeCell ref="AH92:AI92"/>
    <mergeCell ref="B94:I99"/>
    <mergeCell ref="K94:M94"/>
    <mergeCell ref="N94:R94"/>
    <mergeCell ref="T94:V94"/>
    <mergeCell ref="W94:AA94"/>
    <mergeCell ref="AC94:AE94"/>
    <mergeCell ref="K96:M96"/>
    <mergeCell ref="N96:R96"/>
    <mergeCell ref="T96:V96"/>
    <mergeCell ref="W96:AA96"/>
    <mergeCell ref="AC96:AE96"/>
    <mergeCell ref="AF96:AJ96"/>
    <mergeCell ref="K97:M97"/>
    <mergeCell ref="N97:Q97"/>
    <mergeCell ref="T97:V97"/>
    <mergeCell ref="W97:Z97"/>
    <mergeCell ref="AC97:AE97"/>
    <mergeCell ref="AF97:AI97"/>
    <mergeCell ref="AF94:AJ94"/>
    <mergeCell ref="K95:M95"/>
    <mergeCell ref="N95:Q95"/>
    <mergeCell ref="T95:V95"/>
    <mergeCell ref="W95:Z95"/>
    <mergeCell ref="AC95:AE95"/>
    <mergeCell ref="AF95:AI95"/>
    <mergeCell ref="K99:M99"/>
    <mergeCell ref="N99:Q99"/>
    <mergeCell ref="T99:V99"/>
    <mergeCell ref="W99:Z99"/>
    <mergeCell ref="AC99:AE99"/>
    <mergeCell ref="AF99:AI99"/>
    <mergeCell ref="K98:M98"/>
    <mergeCell ref="N98:R98"/>
    <mergeCell ref="T98:V98"/>
    <mergeCell ref="W98:AA98"/>
    <mergeCell ref="AC98:AE98"/>
    <mergeCell ref="AF98:AJ98"/>
    <mergeCell ref="AH100:AI100"/>
    <mergeCell ref="B103:I104"/>
    <mergeCell ref="K104:O104"/>
    <mergeCell ref="P104:Q104"/>
    <mergeCell ref="T104:X104"/>
    <mergeCell ref="Y104:Z104"/>
    <mergeCell ref="AC104:AG104"/>
    <mergeCell ref="AH104:AI104"/>
    <mergeCell ref="B100:I102"/>
    <mergeCell ref="K100:O100"/>
    <mergeCell ref="P100:Q100"/>
    <mergeCell ref="T100:X100"/>
    <mergeCell ref="Y100:Z100"/>
    <mergeCell ref="AC100:AG100"/>
    <mergeCell ref="A109:O109"/>
    <mergeCell ref="R109:Z109"/>
    <mergeCell ref="A112:AJ112"/>
    <mergeCell ref="B116:I116"/>
    <mergeCell ref="J116:P116"/>
    <mergeCell ref="B117:I117"/>
    <mergeCell ref="B105:I106"/>
    <mergeCell ref="K105:P105"/>
    <mergeCell ref="T105:Y105"/>
    <mergeCell ref="AC105:AH105"/>
    <mergeCell ref="M106:O106"/>
    <mergeCell ref="P106:Q106"/>
    <mergeCell ref="V106:X106"/>
    <mergeCell ref="Y106:Z106"/>
    <mergeCell ref="AE106:AG106"/>
    <mergeCell ref="AH106:AI106"/>
    <mergeCell ref="B118:I119"/>
    <mergeCell ref="S118:W118"/>
    <mergeCell ref="Z118:AI118"/>
    <mergeCell ref="K119:R119"/>
    <mergeCell ref="U119:X119"/>
    <mergeCell ref="B120:I120"/>
    <mergeCell ref="K120:O120"/>
    <mergeCell ref="R120:W120"/>
    <mergeCell ref="Y120:AD120"/>
    <mergeCell ref="AE122:AI122"/>
    <mergeCell ref="B123:I123"/>
    <mergeCell ref="K123:P123"/>
    <mergeCell ref="R123:V123"/>
    <mergeCell ref="Y123:AC123"/>
    <mergeCell ref="AF123:AJ123"/>
    <mergeCell ref="B121:I121"/>
    <mergeCell ref="K121:O121"/>
    <mergeCell ref="R121:W121"/>
    <mergeCell ref="Y121:AD121"/>
    <mergeCell ref="B122:I122"/>
    <mergeCell ref="K122:P122"/>
    <mergeCell ref="R122:W122"/>
    <mergeCell ref="Y122:AC122"/>
    <mergeCell ref="B124:I124"/>
    <mergeCell ref="J124:N124"/>
    <mergeCell ref="Q124:U124"/>
    <mergeCell ref="X124:AB124"/>
    <mergeCell ref="AE124:AI124"/>
    <mergeCell ref="B125:I125"/>
    <mergeCell ref="J125:N125"/>
    <mergeCell ref="Q125:U125"/>
    <mergeCell ref="X125:AB125"/>
    <mergeCell ref="AE125:AI125"/>
    <mergeCell ref="B132:I132"/>
    <mergeCell ref="K132:O132"/>
    <mergeCell ref="R132:W132"/>
    <mergeCell ref="Y132:AD132"/>
    <mergeCell ref="B133:I133"/>
    <mergeCell ref="K133:O133"/>
    <mergeCell ref="R133:W133"/>
    <mergeCell ref="Y133:AD133"/>
    <mergeCell ref="B128:I128"/>
    <mergeCell ref="J128:P128"/>
    <mergeCell ref="B129:I129"/>
    <mergeCell ref="B130:I131"/>
    <mergeCell ref="S130:W130"/>
    <mergeCell ref="Z130:AI130"/>
    <mergeCell ref="K131:R131"/>
    <mergeCell ref="U131:X131"/>
    <mergeCell ref="B134:I134"/>
    <mergeCell ref="K134:P134"/>
    <mergeCell ref="R134:W134"/>
    <mergeCell ref="Y134:AC134"/>
    <mergeCell ref="AE134:AI134"/>
    <mergeCell ref="B135:I135"/>
    <mergeCell ref="K135:P135"/>
    <mergeCell ref="R135:V135"/>
    <mergeCell ref="Y135:AC135"/>
    <mergeCell ref="AF135:AJ135"/>
    <mergeCell ref="B140:I140"/>
    <mergeCell ref="J140:P140"/>
    <mergeCell ref="B141:I141"/>
    <mergeCell ref="B142:I143"/>
    <mergeCell ref="S142:W142"/>
    <mergeCell ref="Z142:AI142"/>
    <mergeCell ref="K143:R143"/>
    <mergeCell ref="U143:X143"/>
    <mergeCell ref="B136:I136"/>
    <mergeCell ref="J136:N136"/>
    <mergeCell ref="Q136:U136"/>
    <mergeCell ref="X136:AB136"/>
    <mergeCell ref="AE136:AI136"/>
    <mergeCell ref="B137:I137"/>
    <mergeCell ref="J137:N137"/>
    <mergeCell ref="Q137:U137"/>
    <mergeCell ref="X137:AB137"/>
    <mergeCell ref="AE137:AI137"/>
    <mergeCell ref="AF147:AJ147"/>
    <mergeCell ref="B148:I148"/>
    <mergeCell ref="J148:N148"/>
    <mergeCell ref="Q148:U148"/>
    <mergeCell ref="X148:AB148"/>
    <mergeCell ref="AE148:AI148"/>
    <mergeCell ref="B149:I149"/>
    <mergeCell ref="J149:N149"/>
    <mergeCell ref="B144:I144"/>
    <mergeCell ref="K144:O144"/>
    <mergeCell ref="R144:W144"/>
    <mergeCell ref="Y144:AD144"/>
    <mergeCell ref="B145:I145"/>
    <mergeCell ref="K145:O145"/>
    <mergeCell ref="R145:W145"/>
    <mergeCell ref="Y145:AD145"/>
    <mergeCell ref="Q149:U149"/>
    <mergeCell ref="X149:AB149"/>
    <mergeCell ref="AE149:AI149"/>
    <mergeCell ref="B146:I146"/>
    <mergeCell ref="K146:P146"/>
    <mergeCell ref="R146:W146"/>
    <mergeCell ref="Y146:AC146"/>
    <mergeCell ref="AE146:AI146"/>
    <mergeCell ref="B159:K159"/>
    <mergeCell ref="L159:P159"/>
    <mergeCell ref="Q159:R159"/>
    <mergeCell ref="B160:K160"/>
    <mergeCell ref="L160:P160"/>
    <mergeCell ref="Q160:R160"/>
    <mergeCell ref="B157:K157"/>
    <mergeCell ref="L157:P157"/>
    <mergeCell ref="Q157:R157"/>
    <mergeCell ref="B158:K158"/>
    <mergeCell ref="M158:P158"/>
    <mergeCell ref="R158:U158"/>
    <mergeCell ref="B147:I147"/>
    <mergeCell ref="K147:P147"/>
    <mergeCell ref="R147:V147"/>
    <mergeCell ref="Y147:AC147"/>
    <mergeCell ref="W158:AA158"/>
    <mergeCell ref="A152:M152"/>
    <mergeCell ref="B153:K153"/>
    <mergeCell ref="L153:S153"/>
    <mergeCell ref="B154:K154"/>
    <mergeCell ref="B155:K155"/>
    <mergeCell ref="B156:K156"/>
    <mergeCell ref="L156:P156"/>
    <mergeCell ref="Q156:R156"/>
    <mergeCell ref="A163:AL181"/>
    <mergeCell ref="B183:AE183"/>
    <mergeCell ref="AF183:AK183"/>
    <mergeCell ref="B184:I184"/>
    <mergeCell ref="J184:AE184"/>
    <mergeCell ref="AF184:AK184"/>
    <mergeCell ref="B185:I185"/>
    <mergeCell ref="J185:AE185"/>
    <mergeCell ref="AF185:AK185"/>
    <mergeCell ref="A186:AL187"/>
    <mergeCell ref="B188:AE189"/>
    <mergeCell ref="AF188:AK188"/>
    <mergeCell ref="AF189:AH189"/>
    <mergeCell ref="AI189:AK189"/>
    <mergeCell ref="B190:I190"/>
    <mergeCell ref="J190:AE190"/>
    <mergeCell ref="AF190:AH190"/>
    <mergeCell ref="AI190:AK190"/>
    <mergeCell ref="B191:AE191"/>
    <mergeCell ref="AF191:AH191"/>
    <mergeCell ref="AI191:AK191"/>
    <mergeCell ref="B192:I192"/>
    <mergeCell ref="J192:AE192"/>
    <mergeCell ref="AF192:AH192"/>
    <mergeCell ref="AI192:AK192"/>
    <mergeCell ref="B193:AE193"/>
    <mergeCell ref="AF193:AH193"/>
    <mergeCell ref="AI193:AK193"/>
    <mergeCell ref="B194:I194"/>
    <mergeCell ref="J194:AE194"/>
    <mergeCell ref="AF194:AH194"/>
    <mergeCell ref="AI194:AK194"/>
    <mergeCell ref="B195:I195"/>
    <mergeCell ref="J195:AE195"/>
    <mergeCell ref="AF195:AH195"/>
    <mergeCell ref="AI195:AK195"/>
    <mergeCell ref="B196:AE196"/>
    <mergeCell ref="AF196:AH196"/>
    <mergeCell ref="AI196:AK196"/>
    <mergeCell ref="B197:AE197"/>
    <mergeCell ref="AF197:AH197"/>
    <mergeCell ref="AI197:AK197"/>
    <mergeCell ref="B198:I198"/>
    <mergeCell ref="J198:AE198"/>
    <mergeCell ref="AF198:AH198"/>
    <mergeCell ref="AI198:AK198"/>
    <mergeCell ref="B199:I199"/>
    <mergeCell ref="J199:AE199"/>
    <mergeCell ref="AF199:AH199"/>
    <mergeCell ref="AI199:AK199"/>
    <mergeCell ref="B200:I200"/>
    <mergeCell ref="J200:AE200"/>
    <mergeCell ref="AF200:AH200"/>
    <mergeCell ref="AI200:AK200"/>
    <mergeCell ref="B201:I201"/>
    <mergeCell ref="J201:AE201"/>
    <mergeCell ref="AF201:AH201"/>
    <mergeCell ref="AI201:AK201"/>
    <mergeCell ref="B202:I202"/>
    <mergeCell ref="J202:AE202"/>
    <mergeCell ref="AF202:AH202"/>
    <mergeCell ref="AI202:AK202"/>
    <mergeCell ref="B203:AE203"/>
    <mergeCell ref="AF203:AH203"/>
    <mergeCell ref="AI203:AK203"/>
    <mergeCell ref="B204:AE204"/>
    <mergeCell ref="AF204:AH204"/>
    <mergeCell ref="AI204:AK204"/>
    <mergeCell ref="A206:AL211"/>
    <mergeCell ref="B212:AG212"/>
    <mergeCell ref="AH212:AK212"/>
    <mergeCell ref="B213:AG213"/>
    <mergeCell ref="AH213:AK213"/>
    <mergeCell ref="B214:AG214"/>
    <mergeCell ref="AH214:AK214"/>
    <mergeCell ref="B215:AG215"/>
    <mergeCell ref="AH215:AK215"/>
    <mergeCell ref="B216:AG216"/>
    <mergeCell ref="AH216:AK216"/>
    <mergeCell ref="B217:AG217"/>
    <mergeCell ref="AH217:AK217"/>
    <mergeCell ref="A219:AL224"/>
    <mergeCell ref="B225:AG225"/>
    <mergeCell ref="AH225:AK225"/>
    <mergeCell ref="B226:AE226"/>
    <mergeCell ref="B227:AE227"/>
    <mergeCell ref="B228:AE228"/>
    <mergeCell ref="B229:AE229"/>
    <mergeCell ref="B230:AE230"/>
    <mergeCell ref="B231:AE231"/>
    <mergeCell ref="B232:AG232"/>
    <mergeCell ref="AH232:AK232"/>
    <mergeCell ref="B233:AG233"/>
    <mergeCell ref="AH233:AK233"/>
    <mergeCell ref="B234:AG234"/>
    <mergeCell ref="AH234:AK234"/>
    <mergeCell ref="B235:AG235"/>
    <mergeCell ref="AH235:AK235"/>
    <mergeCell ref="B236:AG236"/>
    <mergeCell ref="AH236:AK236"/>
    <mergeCell ref="B237:AG237"/>
    <mergeCell ref="AH237:AK237"/>
    <mergeCell ref="B238:AG238"/>
    <mergeCell ref="AH238:AK238"/>
    <mergeCell ref="B239:AG239"/>
    <mergeCell ref="AH239:AK239"/>
    <mergeCell ref="B240:AG240"/>
    <mergeCell ref="AH240:AK240"/>
    <mergeCell ref="B241:AG241"/>
    <mergeCell ref="AH241:AK241"/>
    <mergeCell ref="B242:AG242"/>
    <mergeCell ref="AH242:AK242"/>
    <mergeCell ref="B243:AG243"/>
    <mergeCell ref="AH243:AK243"/>
    <mergeCell ref="B244:AG244"/>
    <mergeCell ref="AH244:AK244"/>
    <mergeCell ref="B245:AG245"/>
    <mergeCell ref="AH245:AK245"/>
    <mergeCell ref="B246:AG246"/>
    <mergeCell ref="AH246:AK246"/>
    <mergeCell ref="B247:AG247"/>
    <mergeCell ref="AH247:AK247"/>
    <mergeCell ref="B248:AG248"/>
    <mergeCell ref="AH248:AK248"/>
    <mergeCell ref="B249:AG249"/>
    <mergeCell ref="AH249:AK249"/>
    <mergeCell ref="B250:AG250"/>
    <mergeCell ref="AH250:AK250"/>
    <mergeCell ref="B251:AG251"/>
    <mergeCell ref="AH251:AK251"/>
    <mergeCell ref="B252:AG252"/>
    <mergeCell ref="AH252:AK252"/>
    <mergeCell ref="B253:AG253"/>
    <mergeCell ref="AH253:AK253"/>
    <mergeCell ref="B254:AG254"/>
    <mergeCell ref="AH254:AK254"/>
    <mergeCell ref="B255:AG255"/>
    <mergeCell ref="AH255:AK255"/>
    <mergeCell ref="B256:AG256"/>
    <mergeCell ref="AH256:AK256"/>
    <mergeCell ref="B257:AG257"/>
    <mergeCell ref="AH257:AK257"/>
    <mergeCell ref="B258:AG258"/>
    <mergeCell ref="AH258:AK258"/>
    <mergeCell ref="B259:AG259"/>
    <mergeCell ref="AH259:AK259"/>
    <mergeCell ref="B260:AG260"/>
    <mergeCell ref="AH260:AK260"/>
    <mergeCell ref="B261:AG261"/>
    <mergeCell ref="AH261:AK261"/>
    <mergeCell ref="B262:AG262"/>
    <mergeCell ref="AH262:AK262"/>
    <mergeCell ref="B263:AG263"/>
    <mergeCell ref="AH263:AK263"/>
    <mergeCell ref="B264:AG264"/>
    <mergeCell ref="AH264:AK264"/>
    <mergeCell ref="B265:AG265"/>
    <mergeCell ref="AH265:AK265"/>
    <mergeCell ref="B266:AG266"/>
    <mergeCell ref="AH266:AK266"/>
    <mergeCell ref="B267:AG267"/>
    <mergeCell ref="AH267:AK267"/>
    <mergeCell ref="B268:AG268"/>
    <mergeCell ref="AH268:AK268"/>
    <mergeCell ref="B269:AG269"/>
    <mergeCell ref="AH269:AK269"/>
    <mergeCell ref="B270:AG270"/>
    <mergeCell ref="AH270:AK270"/>
    <mergeCell ref="B271:AG271"/>
    <mergeCell ref="AH271:AK271"/>
    <mergeCell ref="B272:AG272"/>
    <mergeCell ref="AH272:AK272"/>
    <mergeCell ref="B273:AG273"/>
    <mergeCell ref="AH273:AK273"/>
    <mergeCell ref="B274:AG274"/>
    <mergeCell ref="AH274:AK274"/>
    <mergeCell ref="B275:AG275"/>
    <mergeCell ref="AH275:AK275"/>
    <mergeCell ref="B276:AG276"/>
    <mergeCell ref="AH276:AK276"/>
    <mergeCell ref="B277:AG277"/>
    <mergeCell ref="AH277:AK277"/>
    <mergeCell ref="B278:AG278"/>
    <mergeCell ref="AH278:AK278"/>
    <mergeCell ref="B279:AG279"/>
    <mergeCell ref="AH279:AK279"/>
    <mergeCell ref="B280:AG280"/>
    <mergeCell ref="AH280:AK280"/>
    <mergeCell ref="B281:AG281"/>
    <mergeCell ref="AH281:AK281"/>
    <mergeCell ref="B282:AG282"/>
    <mergeCell ref="AH282:AK282"/>
    <mergeCell ref="B283:AG283"/>
    <mergeCell ref="AH283:AK283"/>
    <mergeCell ref="B284:AG284"/>
    <mergeCell ref="AH284:AK284"/>
    <mergeCell ref="B285:AG285"/>
    <mergeCell ref="AH285:AK285"/>
    <mergeCell ref="B286:AG286"/>
    <mergeCell ref="AH286:AK286"/>
    <mergeCell ref="B287:AG287"/>
    <mergeCell ref="AH287:AK287"/>
    <mergeCell ref="B288:AG288"/>
    <mergeCell ref="AH288:AK288"/>
    <mergeCell ref="B289:AG289"/>
    <mergeCell ref="AH289:AK289"/>
    <mergeCell ref="B290:AG290"/>
    <mergeCell ref="AH290:AK290"/>
    <mergeCell ref="B291:AG291"/>
    <mergeCell ref="AH291:AK291"/>
    <mergeCell ref="B292:AG292"/>
    <mergeCell ref="AH292:AK292"/>
    <mergeCell ref="B293:AG293"/>
    <mergeCell ref="AH293:AK293"/>
    <mergeCell ref="B294:AG294"/>
    <mergeCell ref="AH294:AK294"/>
    <mergeCell ref="B295:AG295"/>
    <mergeCell ref="AH295:AK295"/>
    <mergeCell ref="B296:AG296"/>
    <mergeCell ref="AH296:AK296"/>
    <mergeCell ref="B297:AG297"/>
    <mergeCell ref="AH297:AK297"/>
    <mergeCell ref="B298:AG298"/>
    <mergeCell ref="AH298:AK298"/>
    <mergeCell ref="A300:AL301"/>
    <mergeCell ref="B302:AG302"/>
    <mergeCell ref="AH302:AK302"/>
    <mergeCell ref="B303:AG303"/>
    <mergeCell ref="AH303:AK303"/>
    <mergeCell ref="A310:AL314"/>
    <mergeCell ref="A315:AL329"/>
    <mergeCell ref="A330:AL344"/>
    <mergeCell ref="A345:AL357"/>
    <mergeCell ref="B304:AG304"/>
    <mergeCell ref="AH304:AK304"/>
    <mergeCell ref="B305:AG305"/>
    <mergeCell ref="AH305:AK305"/>
    <mergeCell ref="B306:AG306"/>
    <mergeCell ref="AH306:AK306"/>
    <mergeCell ref="B307:AG307"/>
    <mergeCell ref="AH307:AK307"/>
    <mergeCell ref="B308:AG308"/>
    <mergeCell ref="AH308:AK308"/>
  </mergeCells>
  <phoneticPr fontId="10"/>
  <conditionalFormatting sqref="A78:G78">
    <cfRule type="expression" dxfId="42" priority="30">
      <formula>$AT$78&lt;&gt;""</formula>
    </cfRule>
  </conditionalFormatting>
  <conditionalFormatting sqref="A81:I81">
    <cfRule type="expression" dxfId="41" priority="29">
      <formula>$AT$81&lt;&gt;""</formula>
    </cfRule>
  </conditionalFormatting>
  <conditionalFormatting sqref="A109:O109">
    <cfRule type="expression" dxfId="40" priority="18">
      <formula>$AT$109&lt;&gt;""</formula>
    </cfRule>
  </conditionalFormatting>
  <conditionalFormatting sqref="B60:I60">
    <cfRule type="expression" dxfId="39" priority="37">
      <formula>$AT$60&lt;&gt;""</formula>
    </cfRule>
  </conditionalFormatting>
  <conditionalFormatting sqref="B61:I61">
    <cfRule type="expression" dxfId="38" priority="36">
      <formula>$AT$61&lt;&gt;""</formula>
    </cfRule>
  </conditionalFormatting>
  <conditionalFormatting sqref="B65:I66">
    <cfRule type="expression" dxfId="37" priority="35">
      <formula>$AT$65&lt;&gt;""</formula>
    </cfRule>
  </conditionalFormatting>
  <conditionalFormatting sqref="B67:I68">
    <cfRule type="expression" dxfId="36" priority="33">
      <formula>$AT$68&lt;&gt;""</formula>
    </cfRule>
    <cfRule type="expression" dxfId="35" priority="34">
      <formula>$AT$67&lt;&gt;""</formula>
    </cfRule>
  </conditionalFormatting>
  <conditionalFormatting sqref="B72:I72">
    <cfRule type="expression" dxfId="34" priority="32">
      <formula>$AT$72&lt;&gt;""</formula>
    </cfRule>
  </conditionalFormatting>
  <conditionalFormatting sqref="B73:I75">
    <cfRule type="expression" dxfId="33" priority="31">
      <formula>$AT$73&lt;&gt;""</formula>
    </cfRule>
  </conditionalFormatting>
  <conditionalFormatting sqref="B84:I84">
    <cfRule type="expression" dxfId="32" priority="28">
      <formula>$AT$84&lt;&gt;""</formula>
    </cfRule>
  </conditionalFormatting>
  <conditionalFormatting sqref="B85:I85">
    <cfRule type="expression" dxfId="31" priority="27">
      <formula>$AT$85&lt;&gt;""</formula>
    </cfRule>
  </conditionalFormatting>
  <conditionalFormatting sqref="B86:I87">
    <cfRule type="expression" dxfId="30" priority="26">
      <formula>$AT$86&lt;&gt;""</formula>
    </cfRule>
  </conditionalFormatting>
  <conditionalFormatting sqref="B88:I89">
    <cfRule type="expression" dxfId="29" priority="25">
      <formula>$AT$88&lt;&gt;""</formula>
    </cfRule>
  </conditionalFormatting>
  <conditionalFormatting sqref="B90:I90">
    <cfRule type="expression" dxfId="28" priority="24">
      <formula>$AT$90&lt;&gt;""</formula>
    </cfRule>
  </conditionalFormatting>
  <conditionalFormatting sqref="B91:I92">
    <cfRule type="expression" dxfId="27" priority="23">
      <formula>$AT$92&lt;&gt;""</formula>
    </cfRule>
  </conditionalFormatting>
  <conditionalFormatting sqref="B94:I99">
    <cfRule type="expression" dxfId="26" priority="22">
      <formula>$AM$94&lt;&gt;""</formula>
    </cfRule>
  </conditionalFormatting>
  <conditionalFormatting sqref="B100:I102">
    <cfRule type="expression" dxfId="25" priority="21">
      <formula>$AT$100&lt;&gt;""</formula>
    </cfRule>
  </conditionalFormatting>
  <conditionalFormatting sqref="B103:I104">
    <cfRule type="expression" dxfId="24" priority="20">
      <formula>$AT$104&lt;&gt;""</formula>
    </cfRule>
  </conditionalFormatting>
  <conditionalFormatting sqref="B105:I106">
    <cfRule type="expression" dxfId="23" priority="19">
      <formula>$AT$106&lt;&gt;""</formula>
    </cfRule>
  </conditionalFormatting>
  <conditionalFormatting sqref="B117:I117">
    <cfRule type="expression" dxfId="22" priority="17">
      <formula>$AT$117&lt;&gt;""</formula>
    </cfRule>
  </conditionalFormatting>
  <conditionalFormatting sqref="B118:I119">
    <cfRule type="expression" dxfId="21" priority="1">
      <formula>$AT$119&lt;&gt;""</formula>
    </cfRule>
    <cfRule type="expression" dxfId="20" priority="16">
      <formula>$AT$118&lt;&gt;""</formula>
    </cfRule>
  </conditionalFormatting>
  <conditionalFormatting sqref="B120:I120">
    <cfRule type="expression" dxfId="19" priority="15">
      <formula>$AT$120&lt;&gt;""</formula>
    </cfRule>
  </conditionalFormatting>
  <conditionalFormatting sqref="B121:I121">
    <cfRule type="expression" dxfId="18" priority="14">
      <formula>$AT$121&lt;&gt;""</formula>
    </cfRule>
  </conditionalFormatting>
  <conditionalFormatting sqref="B122:I122">
    <cfRule type="expression" dxfId="17" priority="13">
      <formula>$AT$122&lt;&gt;""</formula>
    </cfRule>
  </conditionalFormatting>
  <conditionalFormatting sqref="B123:I123">
    <cfRule type="expression" dxfId="16" priority="12">
      <formula>$AT$123&lt;&gt;""</formula>
    </cfRule>
  </conditionalFormatting>
  <conditionalFormatting sqref="B124:I124">
    <cfRule type="expression" dxfId="15" priority="11">
      <formula>$AT$124&lt;&gt;""</formula>
    </cfRule>
  </conditionalFormatting>
  <conditionalFormatting sqref="B125:I125">
    <cfRule type="expression" dxfId="14" priority="10">
      <formula>$AT$125&lt;&gt;""</formula>
    </cfRule>
  </conditionalFormatting>
  <conditionalFormatting sqref="B153:K153">
    <cfRule type="expression" dxfId="13" priority="9">
      <formula>$AT$153&lt;&gt;""</formula>
    </cfRule>
  </conditionalFormatting>
  <conditionalFormatting sqref="B154:K154">
    <cfRule type="expression" dxfId="12" priority="8">
      <formula>$AT$154&lt;&gt;""</formula>
    </cfRule>
  </conditionalFormatting>
  <conditionalFormatting sqref="B155:K155">
    <cfRule type="expression" dxfId="11" priority="7">
      <formula>$AT$155&lt;&gt;""</formula>
    </cfRule>
  </conditionalFormatting>
  <conditionalFormatting sqref="B156:K156">
    <cfRule type="expression" dxfId="10" priority="6">
      <formula>$AT$156&lt;&gt;""</formula>
    </cfRule>
  </conditionalFormatting>
  <conditionalFormatting sqref="B157:K157">
    <cfRule type="expression" dxfId="9" priority="5">
      <formula>$AT$157&lt;&gt;""</formula>
    </cfRule>
  </conditionalFormatting>
  <conditionalFormatting sqref="B158:K158">
    <cfRule type="expression" dxfId="8" priority="4">
      <formula>$AT$158&lt;&gt;""</formula>
    </cfRule>
  </conditionalFormatting>
  <conditionalFormatting sqref="B159:K159">
    <cfRule type="expression" dxfId="7" priority="3">
      <formula>$AT$159&lt;&gt;""</formula>
    </cfRule>
  </conditionalFormatting>
  <conditionalFormatting sqref="B160:K160">
    <cfRule type="expression" dxfId="6" priority="2">
      <formula>$AT$160&lt;&gt;""</formula>
    </cfRule>
  </conditionalFormatting>
  <conditionalFormatting sqref="AT60:AT61">
    <cfRule type="notContainsBlanks" dxfId="5" priority="39">
      <formula>LEN(TRIM(AT60))&gt;0</formula>
    </cfRule>
  </conditionalFormatting>
  <conditionalFormatting sqref="AT65 AT67:AT68 AT72:AT73">
    <cfRule type="notContainsBlanks" dxfId="4" priority="40">
      <formula>LEN(TRIM(AT65))&gt;0</formula>
    </cfRule>
  </conditionalFormatting>
  <conditionalFormatting sqref="AT78 AT81">
    <cfRule type="notContainsBlanks" dxfId="3" priority="41">
      <formula>LEN(TRIM(AT78))&gt;0</formula>
    </cfRule>
  </conditionalFormatting>
  <conditionalFormatting sqref="AT84:AT86 AT88 AT90 AT92 AT94:AT100 AT104 AT106">
    <cfRule type="notContainsBlanks" dxfId="2" priority="42">
      <formula>LEN(TRIM(AT84))&gt;0</formula>
    </cfRule>
  </conditionalFormatting>
  <conditionalFormatting sqref="AT116:AT125">
    <cfRule type="notContainsBlanks" dxfId="1" priority="43">
      <formula>LEN(TRIM(AT116))&gt;0</formula>
    </cfRule>
  </conditionalFormatting>
  <conditionalFormatting sqref="AT153:AT160">
    <cfRule type="notContainsBlanks" dxfId="0" priority="38">
      <formula>LEN(TRIM(AT153))&gt;0</formula>
    </cfRule>
  </conditionalFormatting>
  <dataValidations count="14">
    <dataValidation type="whole" operator="greaterThanOrEqual" allowBlank="1" showInputMessage="1" showErrorMessage="1" sqref="K104:O104 T104:X104 AC104:AG104 AE106:AG106 V106:X106 M106:O106" xr:uid="{00000000-0002-0000-0B00-000000000000}">
      <formula1>1</formula1>
    </dataValidation>
    <dataValidation type="whole" operator="greaterThan" allowBlank="1" showInputMessage="1" showErrorMessage="1" error="四捨五入した整数で入力してください。" sqref="R109:Z109 K92:O92 N95:Q95 N97:Q97 N99:Q99 T92:X92 W95:Z95 W97:Z97 W99:Z99 AC92:AG92 AF95:AI95 AF97:AI97 AF99:AI99" xr:uid="{00000000-0002-0000-0B00-000001000000}">
      <formula1>0</formula1>
    </dataValidation>
    <dataValidation type="whole" operator="greaterThanOrEqual" allowBlank="1" showInputMessage="1" showErrorMessage="1" sqref="AC90:AG90 T90:X90 K90:O90 AC100:AG100 T100:X100 K100:O100 X124:AB124 AE124:AI124 J136:N136 L156:P157 Q124:U124 Q148:U148 X148:AB148 AE148:AI148 J124:N124 Q136:U136 X136:AB136 AE136:AI136 J148:N148 L160:P160" xr:uid="{00000000-0002-0000-0B00-000002000000}">
      <formula1>0</formula1>
    </dataValidation>
    <dataValidation operator="greaterThan" allowBlank="1" showInputMessage="1" showErrorMessage="1" sqref="R95 K94:K99 AA97 AJ97 R97 R99 AJ95 AC94:AC99 AA95 AA99 T94:T99 AJ99" xr:uid="{00000000-0002-0000-0B00-000004000000}"/>
    <dataValidation type="whole" allowBlank="1" showInputMessage="1" showErrorMessage="1" sqref="U60:W61 AG10:AH11 X39:AA39" xr:uid="{00000000-0002-0000-0B00-000005000000}">
      <formula1>1</formula1>
      <formula2>31</formula2>
    </dataValidation>
    <dataValidation type="whole" allowBlank="1" showInputMessage="1" showErrorMessage="1" sqref="Q60:S61 AD10:AE11 S39:V39" xr:uid="{00000000-0002-0000-0B00-000006000000}">
      <formula1>1</formula1>
      <formula2>12</formula2>
    </dataValidation>
    <dataValidation type="whole" allowBlank="1" showInputMessage="1" showErrorMessage="1" sqref="N39:Q39 Y10:AB11 L60:O61" xr:uid="{00000000-0002-0000-0B00-000007000000}">
      <formula1>1945</formula1>
      <formula2>2999</formula2>
    </dataValidation>
    <dataValidation type="decimal" operator="greaterThan" allowBlank="1" showInputMessage="1" showErrorMessage="1" error="エラー08" sqref="AA109:AD109" xr:uid="{00000000-0002-0000-0B00-000008000000}">
      <formula1>0</formula1>
    </dataValidation>
    <dataValidation type="decimal" operator="greaterThan" allowBlank="1" showInputMessage="1" showErrorMessage="1" sqref="AC93:AF93 K93:N93 T93:W93 L161" xr:uid="{00000000-0002-0000-0B00-000009000000}">
      <formula1>0</formula1>
    </dataValidation>
    <dataValidation type="whole" allowBlank="1" showInputMessage="1" showErrorMessage="1" error="エラー77_x000a_" sqref="K105:P105 T105:Y105 AC105:AH105" xr:uid="{00000000-0002-0000-0B00-00000A000000}">
      <formula1>0</formula1>
      <formula2>100</formula2>
    </dataValidation>
    <dataValidation type="whole" allowBlank="1" showInputMessage="1" showErrorMessage="1" error="エラー07" sqref="T103:Y103 K103:P103 AC103:AH103" xr:uid="{00000000-0002-0000-0B00-00000B000000}">
      <formula1>1</formula1>
      <formula2>100</formula2>
    </dataValidation>
    <dataValidation type="list" allowBlank="1" showInputMessage="1" showErrorMessage="1" sqref="A12:L13" xr:uid="{00000000-0002-0000-0B00-00000C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AU22" xr:uid="{00000000-0002-0000-0B00-00000D000000}">
      <formula1>"１,２"</formula1>
    </dataValidation>
    <dataValidation type="whole" operator="greaterThanOrEqual" allowBlank="1" showInputMessage="1" showErrorMessage="1" error="四捨五入した整数で入力してください。" sqref="J125:N125 Q125:U125 X125:AB125 AE125:AI125 J137:N137 Q137:U137 X137:AB137 AE137:AI137 J149:N149 Q149:U149 X149:AB149 AE149:AI149 L159:P159" xr:uid="{0434D7B3-BE0B-4177-BAD2-3DA0B2F881AF}">
      <formula1>0</formula1>
    </dataValidation>
  </dataValidations>
  <printOptions horizontalCentered="1"/>
  <pageMargins left="0.70866141732283472" right="0.70866141732283472" top="0.74803149606299213" bottom="0.74803149606299213" header="0.31496062992125984" footer="0.31496062992125984"/>
  <pageSetup paperSize="9" scale="91" fitToHeight="0" orientation="portrait" blackAndWhite="1" r:id="rId1"/>
  <rowBreaks count="2" manualBreakCount="2">
    <brk id="55" max="16383" man="1"/>
    <brk id="1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チェック1">
              <controlPr defaultSize="0" autoFill="0" autoLine="0" autoPict="0">
                <anchor moveWithCells="1">
                  <from>
                    <xdr:col>9</xdr:col>
                    <xdr:colOff>0</xdr:colOff>
                    <xdr:row>64</xdr:row>
                    <xdr:rowOff>0</xdr:rowOff>
                  </from>
                  <to>
                    <xdr:col>10</xdr:col>
                    <xdr:colOff>0</xdr:colOff>
                    <xdr:row>65</xdr:row>
                    <xdr:rowOff>9525</xdr:rowOff>
                  </to>
                </anchor>
              </controlPr>
            </control>
          </mc:Choice>
        </mc:AlternateContent>
        <mc:AlternateContent xmlns:mc="http://schemas.openxmlformats.org/markup-compatibility/2006">
          <mc:Choice Requires="x14">
            <control shapeId="35842" r:id="rId5" name="チェック2">
              <controlPr defaultSize="0" autoFill="0" autoLine="0" autoPict="0">
                <anchor moveWithCells="1">
                  <from>
                    <xdr:col>16</xdr:col>
                    <xdr:colOff>180975</xdr:colOff>
                    <xdr:row>64</xdr:row>
                    <xdr:rowOff>0</xdr:rowOff>
                  </from>
                  <to>
                    <xdr:col>18</xdr:col>
                    <xdr:colOff>0</xdr:colOff>
                    <xdr:row>65</xdr:row>
                    <xdr:rowOff>9525</xdr:rowOff>
                  </to>
                </anchor>
              </controlPr>
            </control>
          </mc:Choice>
        </mc:AlternateContent>
        <mc:AlternateContent xmlns:mc="http://schemas.openxmlformats.org/markup-compatibility/2006">
          <mc:Choice Requires="x14">
            <control shapeId="35843" r:id="rId6" name="チェック3">
              <controlPr defaultSize="0" autoFill="0" autoLine="0" autoPict="0">
                <anchor moveWithCells="1">
                  <from>
                    <xdr:col>26</xdr:col>
                    <xdr:colOff>180975</xdr:colOff>
                    <xdr:row>64</xdr:row>
                    <xdr:rowOff>0</xdr:rowOff>
                  </from>
                  <to>
                    <xdr:col>28</xdr:col>
                    <xdr:colOff>0</xdr:colOff>
                    <xdr:row>65</xdr:row>
                    <xdr:rowOff>9525</xdr:rowOff>
                  </to>
                </anchor>
              </controlPr>
            </control>
          </mc:Choice>
        </mc:AlternateContent>
        <mc:AlternateContent xmlns:mc="http://schemas.openxmlformats.org/markup-compatibility/2006">
          <mc:Choice Requires="x14">
            <control shapeId="35844"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35845"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35846"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35851" r:id="rId10"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35852" r:id="rId11"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35853" r:id="rId12"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35854" r:id="rId13" name="チェック71">
              <controlPr defaultSize="0" autoFill="0" autoLine="0" autoPict="0">
                <anchor moveWithCells="1">
                  <from>
                    <xdr:col>9</xdr:col>
                    <xdr:colOff>0</xdr:colOff>
                    <xdr:row>118</xdr:row>
                    <xdr:rowOff>0</xdr:rowOff>
                  </from>
                  <to>
                    <xdr:col>10</xdr:col>
                    <xdr:colOff>0</xdr:colOff>
                    <xdr:row>119</xdr:row>
                    <xdr:rowOff>9525</xdr:rowOff>
                  </to>
                </anchor>
              </controlPr>
            </control>
          </mc:Choice>
        </mc:AlternateContent>
        <mc:AlternateContent xmlns:mc="http://schemas.openxmlformats.org/markup-compatibility/2006">
          <mc:Choice Requires="x14">
            <control shapeId="35855" r:id="rId14" name="チェック72">
              <controlPr defaultSize="0" autoFill="0" autoLine="0" autoPict="0">
                <anchor moveWithCells="1">
                  <from>
                    <xdr:col>19</xdr:col>
                    <xdr:colOff>0</xdr:colOff>
                    <xdr:row>118</xdr:row>
                    <xdr:rowOff>0</xdr:rowOff>
                  </from>
                  <to>
                    <xdr:col>20</xdr:col>
                    <xdr:colOff>0</xdr:colOff>
                    <xdr:row>119</xdr:row>
                    <xdr:rowOff>9525</xdr:rowOff>
                  </to>
                </anchor>
              </controlPr>
            </control>
          </mc:Choice>
        </mc:AlternateContent>
        <mc:AlternateContent xmlns:mc="http://schemas.openxmlformats.org/markup-compatibility/2006">
          <mc:Choice Requires="x14">
            <control shapeId="35856" r:id="rId15" name="Check Box 16">
              <controlPr defaultSize="0" autoFill="0" autoLine="0" autoPict="0">
                <anchor moveWithCells="1">
                  <from>
                    <xdr:col>30</xdr:col>
                    <xdr:colOff>0</xdr:colOff>
                    <xdr:row>67</xdr:row>
                    <xdr:rowOff>0</xdr:rowOff>
                  </from>
                  <to>
                    <xdr:col>31</xdr:col>
                    <xdr:colOff>0</xdr:colOff>
                    <xdr:row>68</xdr:row>
                    <xdr:rowOff>9525</xdr:rowOff>
                  </to>
                </anchor>
              </controlPr>
            </control>
          </mc:Choice>
        </mc:AlternateContent>
        <mc:AlternateContent xmlns:mc="http://schemas.openxmlformats.org/markup-compatibility/2006">
          <mc:Choice Requires="x14">
            <control shapeId="35861" r:id="rId16" name="Check Box 21">
              <controlPr defaultSize="0" autoFill="0" autoLine="0" autoPict="0">
                <anchor moveWithCells="1">
                  <from>
                    <xdr:col>9</xdr:col>
                    <xdr:colOff>0</xdr:colOff>
                    <xdr:row>66</xdr:row>
                    <xdr:rowOff>0</xdr:rowOff>
                  </from>
                  <to>
                    <xdr:col>10</xdr:col>
                    <xdr:colOff>0</xdr:colOff>
                    <xdr:row>67</xdr:row>
                    <xdr:rowOff>9525</xdr:rowOff>
                  </to>
                </anchor>
              </controlPr>
            </control>
          </mc:Choice>
        </mc:AlternateContent>
        <mc:AlternateContent xmlns:mc="http://schemas.openxmlformats.org/markup-compatibility/2006">
          <mc:Choice Requires="x14">
            <control shapeId="35862" r:id="rId17" name="Check Box 22">
              <controlPr defaultSize="0" autoFill="0" autoLine="0" autoPict="0">
                <anchor moveWithCells="1">
                  <from>
                    <xdr:col>20</xdr:col>
                    <xdr:colOff>0</xdr:colOff>
                    <xdr:row>66</xdr:row>
                    <xdr:rowOff>0</xdr:rowOff>
                  </from>
                  <to>
                    <xdr:col>21</xdr:col>
                    <xdr:colOff>0</xdr:colOff>
                    <xdr:row>67</xdr:row>
                    <xdr:rowOff>9525</xdr:rowOff>
                  </to>
                </anchor>
              </controlPr>
            </control>
          </mc:Choice>
        </mc:AlternateContent>
        <mc:AlternateContent xmlns:mc="http://schemas.openxmlformats.org/markup-compatibility/2006">
          <mc:Choice Requires="x14">
            <control shapeId="35863" r:id="rId18" name="Check Box 23">
              <controlPr defaultSize="0" autoFill="0" autoLine="0" autoPict="0">
                <anchor moveWithCells="1">
                  <from>
                    <xdr:col>9</xdr:col>
                    <xdr:colOff>0</xdr:colOff>
                    <xdr:row>67</xdr:row>
                    <xdr:rowOff>0</xdr:rowOff>
                  </from>
                  <to>
                    <xdr:col>10</xdr:col>
                    <xdr:colOff>0</xdr:colOff>
                    <xdr:row>68</xdr:row>
                    <xdr:rowOff>9525</xdr:rowOff>
                  </to>
                </anchor>
              </controlPr>
            </control>
          </mc:Choice>
        </mc:AlternateContent>
        <mc:AlternateContent xmlns:mc="http://schemas.openxmlformats.org/markup-compatibility/2006">
          <mc:Choice Requires="x14">
            <control shapeId="35864" r:id="rId19" name="Check Box 24">
              <controlPr defaultSize="0" autoFill="0" autoLine="0" autoPict="0">
                <anchor moveWithCells="1">
                  <from>
                    <xdr:col>20</xdr:col>
                    <xdr:colOff>0</xdr:colOff>
                    <xdr:row>67</xdr:row>
                    <xdr:rowOff>0</xdr:rowOff>
                  </from>
                  <to>
                    <xdr:col>21</xdr:col>
                    <xdr:colOff>0</xdr:colOff>
                    <xdr:row>68</xdr:row>
                    <xdr:rowOff>9525</xdr:rowOff>
                  </to>
                </anchor>
              </controlPr>
            </control>
          </mc:Choice>
        </mc:AlternateContent>
        <mc:AlternateContent xmlns:mc="http://schemas.openxmlformats.org/markup-compatibility/2006">
          <mc:Choice Requires="x14">
            <control shapeId="35865" r:id="rId20" name="チェック34">
              <controlPr defaultSize="0" autoFill="0" autoLine="0" autoPict="0">
                <anchor moveWithCells="1">
                  <from>
                    <xdr:col>18</xdr:col>
                    <xdr:colOff>0</xdr:colOff>
                    <xdr:row>100</xdr:row>
                    <xdr:rowOff>0</xdr:rowOff>
                  </from>
                  <to>
                    <xdr:col>18</xdr:col>
                    <xdr:colOff>200025</xdr:colOff>
                    <xdr:row>102</xdr:row>
                    <xdr:rowOff>9525</xdr:rowOff>
                  </to>
                </anchor>
              </controlPr>
            </control>
          </mc:Choice>
        </mc:AlternateContent>
        <mc:AlternateContent xmlns:mc="http://schemas.openxmlformats.org/markup-compatibility/2006">
          <mc:Choice Requires="x14">
            <control shapeId="35866" r:id="rId21" name="Check Box 26">
              <controlPr defaultSize="0" autoFill="0" autoLine="0" autoPict="0">
                <anchor moveWithCells="1">
                  <from>
                    <xdr:col>8</xdr:col>
                    <xdr:colOff>209550</xdr:colOff>
                    <xdr:row>100</xdr:row>
                    <xdr:rowOff>0</xdr:rowOff>
                  </from>
                  <to>
                    <xdr:col>10</xdr:col>
                    <xdr:colOff>9525</xdr:colOff>
                    <xdr:row>102</xdr:row>
                    <xdr:rowOff>9525</xdr:rowOff>
                  </to>
                </anchor>
              </controlPr>
            </control>
          </mc:Choice>
        </mc:AlternateContent>
        <mc:AlternateContent xmlns:mc="http://schemas.openxmlformats.org/markup-compatibility/2006">
          <mc:Choice Requires="x14">
            <control shapeId="35867" r:id="rId22" name="Check Box 27">
              <controlPr defaultSize="0" autoFill="0" autoLine="0" autoPict="0">
                <anchor moveWithCells="1">
                  <from>
                    <xdr:col>27</xdr:col>
                    <xdr:colOff>0</xdr:colOff>
                    <xdr:row>100</xdr:row>
                    <xdr:rowOff>0</xdr:rowOff>
                  </from>
                  <to>
                    <xdr:col>28</xdr:col>
                    <xdr:colOff>0</xdr:colOff>
                    <xdr:row>102</xdr:row>
                    <xdr:rowOff>9525</xdr:rowOff>
                  </to>
                </anchor>
              </controlPr>
            </control>
          </mc:Choice>
        </mc:AlternateContent>
        <mc:AlternateContent xmlns:mc="http://schemas.openxmlformats.org/markup-compatibility/2006">
          <mc:Choice Requires="x14">
            <control shapeId="35871" r:id="rId23" name="チェック12">
              <controlPr defaultSize="0" autoFill="0" autoLine="0" autoPict="0">
                <anchor moveWithCells="1">
                  <from>
                    <xdr:col>8</xdr:col>
                    <xdr:colOff>209550</xdr:colOff>
                    <xdr:row>72</xdr:row>
                    <xdr:rowOff>0</xdr:rowOff>
                  </from>
                  <to>
                    <xdr:col>10</xdr:col>
                    <xdr:colOff>9525</xdr:colOff>
                    <xdr:row>73</xdr:row>
                    <xdr:rowOff>0</xdr:rowOff>
                  </to>
                </anchor>
              </controlPr>
            </control>
          </mc:Choice>
        </mc:AlternateContent>
        <mc:AlternateContent xmlns:mc="http://schemas.openxmlformats.org/markup-compatibility/2006">
          <mc:Choice Requires="x14">
            <control shapeId="35872" r:id="rId24" name="チェック13">
              <controlPr defaultSize="0" autoFill="0" autoLine="0" autoPict="0">
                <anchor moveWithCells="1">
                  <from>
                    <xdr:col>25</xdr:col>
                    <xdr:colOff>0</xdr:colOff>
                    <xdr:row>72</xdr:row>
                    <xdr:rowOff>0</xdr:rowOff>
                  </from>
                  <to>
                    <xdr:col>25</xdr:col>
                    <xdr:colOff>200025</xdr:colOff>
                    <xdr:row>73</xdr:row>
                    <xdr:rowOff>0</xdr:rowOff>
                  </to>
                </anchor>
              </controlPr>
            </control>
          </mc:Choice>
        </mc:AlternateContent>
        <mc:AlternateContent xmlns:mc="http://schemas.openxmlformats.org/markup-compatibility/2006">
          <mc:Choice Requires="x14">
            <control shapeId="35873" r:id="rId25" name="チェック14">
              <controlPr defaultSize="0" autoFill="0" autoLine="0" autoPict="0">
                <anchor moveWithCells="1">
                  <from>
                    <xdr:col>8</xdr:col>
                    <xdr:colOff>209550</xdr:colOff>
                    <xdr:row>73</xdr:row>
                    <xdr:rowOff>0</xdr:rowOff>
                  </from>
                  <to>
                    <xdr:col>10</xdr:col>
                    <xdr:colOff>9525</xdr:colOff>
                    <xdr:row>74</xdr:row>
                    <xdr:rowOff>9525</xdr:rowOff>
                  </to>
                </anchor>
              </controlPr>
            </control>
          </mc:Choice>
        </mc:AlternateContent>
        <mc:AlternateContent xmlns:mc="http://schemas.openxmlformats.org/markup-compatibility/2006">
          <mc:Choice Requires="x14">
            <control shapeId="35874" r:id="rId26" name="チェック15">
              <controlPr defaultSize="0" autoFill="0" autoLine="0" autoPict="0">
                <anchor moveWithCells="1">
                  <from>
                    <xdr:col>25</xdr:col>
                    <xdr:colOff>0</xdr:colOff>
                    <xdr:row>73</xdr:row>
                    <xdr:rowOff>0</xdr:rowOff>
                  </from>
                  <to>
                    <xdr:col>25</xdr:col>
                    <xdr:colOff>200025</xdr:colOff>
                    <xdr:row>74</xdr:row>
                    <xdr:rowOff>9525</xdr:rowOff>
                  </to>
                </anchor>
              </controlPr>
            </control>
          </mc:Choice>
        </mc:AlternateContent>
        <mc:AlternateContent xmlns:mc="http://schemas.openxmlformats.org/markup-compatibility/2006">
          <mc:Choice Requires="x14">
            <control shapeId="35875" r:id="rId27" name="チェック16">
              <controlPr defaultSize="0" autoFill="0" autoLine="0" autoPict="0">
                <anchor moveWithCells="1">
                  <from>
                    <xdr:col>8</xdr:col>
                    <xdr:colOff>209550</xdr:colOff>
                    <xdr:row>74</xdr:row>
                    <xdr:rowOff>0</xdr:rowOff>
                  </from>
                  <to>
                    <xdr:col>10</xdr:col>
                    <xdr:colOff>9525</xdr:colOff>
                    <xdr:row>75</xdr:row>
                    <xdr:rowOff>9525</xdr:rowOff>
                  </to>
                </anchor>
              </controlPr>
            </control>
          </mc:Choice>
        </mc:AlternateContent>
        <mc:AlternateContent xmlns:mc="http://schemas.openxmlformats.org/markup-compatibility/2006">
          <mc:Choice Requires="x14">
            <control shapeId="35878" r:id="rId28" name="Check Box 38">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35879" r:id="rId29"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35880" r:id="rId30" name="チェック84">
              <controlPr defaultSize="0" autoFill="0" autoLine="0" autoPict="0">
                <anchor moveWithCells="1">
                  <from>
                    <xdr:col>23</xdr:col>
                    <xdr:colOff>0</xdr:colOff>
                    <xdr:row>122</xdr:row>
                    <xdr:rowOff>0</xdr:rowOff>
                  </from>
                  <to>
                    <xdr:col>24</xdr:col>
                    <xdr:colOff>19050</xdr:colOff>
                    <xdr:row>123</xdr:row>
                    <xdr:rowOff>0</xdr:rowOff>
                  </to>
                </anchor>
              </controlPr>
            </control>
          </mc:Choice>
        </mc:AlternateContent>
        <mc:AlternateContent xmlns:mc="http://schemas.openxmlformats.org/markup-compatibility/2006">
          <mc:Choice Requires="x14">
            <control shapeId="35881" r:id="rId31"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35882" r:id="rId3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35883" r:id="rId3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35884" r:id="rId3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35885" r:id="rId3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35886" r:id="rId3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35887" r:id="rId3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35888" r:id="rId3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35889" r:id="rId3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35890" r:id="rId4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35932" r:id="rId41" name="Check Box 92">
              <controlPr defaultSize="0" autoFill="0" autoLine="0" autoPict="0">
                <anchor moveWithCells="1">
                  <from>
                    <xdr:col>9</xdr:col>
                    <xdr:colOff>0</xdr:colOff>
                    <xdr:row>140</xdr:row>
                    <xdr:rowOff>0</xdr:rowOff>
                  </from>
                  <to>
                    <xdr:col>10</xdr:col>
                    <xdr:colOff>0</xdr:colOff>
                    <xdr:row>141</xdr:row>
                    <xdr:rowOff>0</xdr:rowOff>
                  </to>
                </anchor>
              </controlPr>
            </control>
          </mc:Choice>
        </mc:AlternateContent>
        <mc:AlternateContent xmlns:mc="http://schemas.openxmlformats.org/markup-compatibility/2006">
          <mc:Choice Requires="x14">
            <control shapeId="35933" r:id="rId42" name="Check Box 93">
              <controlPr defaultSize="0" autoFill="0" autoLine="0" autoPict="0">
                <anchor moveWithCells="1">
                  <from>
                    <xdr:col>14</xdr:col>
                    <xdr:colOff>180975</xdr:colOff>
                    <xdr:row>140</xdr:row>
                    <xdr:rowOff>0</xdr:rowOff>
                  </from>
                  <to>
                    <xdr:col>15</xdr:col>
                    <xdr:colOff>180975</xdr:colOff>
                    <xdr:row>141</xdr:row>
                    <xdr:rowOff>0</xdr:rowOff>
                  </to>
                </anchor>
              </controlPr>
            </control>
          </mc:Choice>
        </mc:AlternateContent>
        <mc:AlternateContent xmlns:mc="http://schemas.openxmlformats.org/markup-compatibility/2006">
          <mc:Choice Requires="x14">
            <control shapeId="36051" r:id="rId43" name="Check Box 211">
              <controlPr defaultSize="0" autoFill="0" autoLine="0" autoPict="0">
                <anchor moveWithCells="1">
                  <from>
                    <xdr:col>9</xdr:col>
                    <xdr:colOff>0</xdr:colOff>
                    <xdr:row>86</xdr:row>
                    <xdr:rowOff>9525</xdr:rowOff>
                  </from>
                  <to>
                    <xdr:col>10</xdr:col>
                    <xdr:colOff>47625</xdr:colOff>
                    <xdr:row>87</xdr:row>
                    <xdr:rowOff>9525</xdr:rowOff>
                  </to>
                </anchor>
              </controlPr>
            </control>
          </mc:Choice>
        </mc:AlternateContent>
        <mc:AlternateContent xmlns:mc="http://schemas.openxmlformats.org/markup-compatibility/2006">
          <mc:Choice Requires="x14">
            <control shapeId="36052" r:id="rId44" name="Check Box 212">
              <controlPr defaultSize="0" autoFill="0" autoLine="0" autoPict="0">
                <anchor moveWithCells="1">
                  <from>
                    <xdr:col>18</xdr:col>
                    <xdr:colOff>9525</xdr:colOff>
                    <xdr:row>86</xdr:row>
                    <xdr:rowOff>9525</xdr:rowOff>
                  </from>
                  <to>
                    <xdr:col>19</xdr:col>
                    <xdr:colOff>47625</xdr:colOff>
                    <xdr:row>87</xdr:row>
                    <xdr:rowOff>9525</xdr:rowOff>
                  </to>
                </anchor>
              </controlPr>
            </control>
          </mc:Choice>
        </mc:AlternateContent>
        <mc:AlternateContent xmlns:mc="http://schemas.openxmlformats.org/markup-compatibility/2006">
          <mc:Choice Requires="x14">
            <control shapeId="36053" r:id="rId45" name="Check Box 213">
              <controlPr defaultSize="0" autoFill="0" autoLine="0" autoPict="0">
                <anchor moveWithCells="1">
                  <from>
                    <xdr:col>27</xdr:col>
                    <xdr:colOff>19050</xdr:colOff>
                    <xdr:row>86</xdr:row>
                    <xdr:rowOff>9525</xdr:rowOff>
                  </from>
                  <to>
                    <xdr:col>28</xdr:col>
                    <xdr:colOff>57150</xdr:colOff>
                    <xdr:row>87</xdr:row>
                    <xdr:rowOff>0</xdr:rowOff>
                  </to>
                </anchor>
              </controlPr>
            </control>
          </mc:Choice>
        </mc:AlternateContent>
        <mc:AlternateContent xmlns:mc="http://schemas.openxmlformats.org/markup-compatibility/2006">
          <mc:Choice Requires="x14">
            <control shapeId="36054" r:id="rId46" name="Check Box 214">
              <controlPr defaultSize="0" autoFill="0" autoLine="0" autoPict="0">
                <anchor moveWithCells="1">
                  <from>
                    <xdr:col>9</xdr:col>
                    <xdr:colOff>0</xdr:colOff>
                    <xdr:row>77</xdr:row>
                    <xdr:rowOff>9525</xdr:rowOff>
                  </from>
                  <to>
                    <xdr:col>10</xdr:col>
                    <xdr:colOff>47625</xdr:colOff>
                    <xdr:row>77</xdr:row>
                    <xdr:rowOff>209550</xdr:rowOff>
                  </to>
                </anchor>
              </controlPr>
            </control>
          </mc:Choice>
        </mc:AlternateContent>
        <mc:AlternateContent xmlns:mc="http://schemas.openxmlformats.org/markup-compatibility/2006">
          <mc:Choice Requires="x14">
            <control shapeId="36055" r:id="rId47" name="Check Box 215">
              <controlPr defaultSize="0" autoFill="0" autoLine="0" autoPict="0">
                <anchor moveWithCells="1">
                  <from>
                    <xdr:col>14</xdr:col>
                    <xdr:colOff>9525</xdr:colOff>
                    <xdr:row>77</xdr:row>
                    <xdr:rowOff>9525</xdr:rowOff>
                  </from>
                  <to>
                    <xdr:col>15</xdr:col>
                    <xdr:colOff>47625</xdr:colOff>
                    <xdr:row>77</xdr:row>
                    <xdr:rowOff>209550</xdr:rowOff>
                  </to>
                </anchor>
              </controlPr>
            </control>
          </mc:Choice>
        </mc:AlternateContent>
        <mc:AlternateContent xmlns:mc="http://schemas.openxmlformats.org/markup-compatibility/2006">
          <mc:Choice Requires="x14">
            <control shapeId="36056" r:id="rId48" name="Check Box 216">
              <controlPr defaultSize="0" autoFill="0" autoLine="0" autoPict="0">
                <anchor moveWithCells="1">
                  <from>
                    <xdr:col>18</xdr:col>
                    <xdr:colOff>200025</xdr:colOff>
                    <xdr:row>77</xdr:row>
                    <xdr:rowOff>9525</xdr:rowOff>
                  </from>
                  <to>
                    <xdr:col>20</xdr:col>
                    <xdr:colOff>38100</xdr:colOff>
                    <xdr:row>77</xdr:row>
                    <xdr:rowOff>209550</xdr:rowOff>
                  </to>
                </anchor>
              </controlPr>
            </control>
          </mc:Choice>
        </mc:AlternateContent>
        <mc:AlternateContent xmlns:mc="http://schemas.openxmlformats.org/markup-compatibility/2006">
          <mc:Choice Requires="x14">
            <control shapeId="36057" r:id="rId49" name="Check Box 217">
              <controlPr defaultSize="0" autoFill="0" autoLine="0" autoPict="0">
                <anchor moveWithCells="1">
                  <from>
                    <xdr:col>24</xdr:col>
                    <xdr:colOff>9525</xdr:colOff>
                    <xdr:row>77</xdr:row>
                    <xdr:rowOff>9525</xdr:rowOff>
                  </from>
                  <to>
                    <xdr:col>25</xdr:col>
                    <xdr:colOff>47625</xdr:colOff>
                    <xdr:row>77</xdr:row>
                    <xdr:rowOff>209550</xdr:rowOff>
                  </to>
                </anchor>
              </controlPr>
            </control>
          </mc:Choice>
        </mc:AlternateContent>
        <mc:AlternateContent xmlns:mc="http://schemas.openxmlformats.org/markup-compatibility/2006">
          <mc:Choice Requires="x14">
            <control shapeId="36060" r:id="rId50" name="Check Box 220">
              <controlPr defaultSize="0" autoFill="0" autoLine="0" autoPict="0">
                <anchor moveWithCells="1">
                  <from>
                    <xdr:col>9</xdr:col>
                    <xdr:colOff>9525</xdr:colOff>
                    <xdr:row>128</xdr:row>
                    <xdr:rowOff>95250</xdr:rowOff>
                  </from>
                  <to>
                    <xdr:col>10</xdr:col>
                    <xdr:colOff>38100</xdr:colOff>
                    <xdr:row>128</xdr:row>
                    <xdr:rowOff>304800</xdr:rowOff>
                  </to>
                </anchor>
              </controlPr>
            </control>
          </mc:Choice>
        </mc:AlternateContent>
        <mc:AlternateContent xmlns:mc="http://schemas.openxmlformats.org/markup-compatibility/2006">
          <mc:Choice Requires="x14">
            <control shapeId="36061" r:id="rId51" name="Check Box 221">
              <controlPr defaultSize="0" autoFill="0" autoLine="0" autoPict="0">
                <anchor moveWithCells="1">
                  <from>
                    <xdr:col>14</xdr:col>
                    <xdr:colOff>190500</xdr:colOff>
                    <xdr:row>128</xdr:row>
                    <xdr:rowOff>104775</xdr:rowOff>
                  </from>
                  <to>
                    <xdr:col>16</xdr:col>
                    <xdr:colOff>19050</xdr:colOff>
                    <xdr:row>128</xdr:row>
                    <xdr:rowOff>314325</xdr:rowOff>
                  </to>
                </anchor>
              </controlPr>
            </control>
          </mc:Choice>
        </mc:AlternateContent>
        <mc:AlternateContent xmlns:mc="http://schemas.openxmlformats.org/markup-compatibility/2006">
          <mc:Choice Requires="x14">
            <control shapeId="36063" r:id="rId52" name="Check Box 223">
              <controlPr defaultSize="0" autoFill="0" autoLine="0" autoPict="0">
                <anchor moveWithCells="1">
                  <from>
                    <xdr:col>8</xdr:col>
                    <xdr:colOff>219075</xdr:colOff>
                    <xdr:row>130</xdr:row>
                    <xdr:rowOff>0</xdr:rowOff>
                  </from>
                  <to>
                    <xdr:col>10</xdr:col>
                    <xdr:colOff>28575</xdr:colOff>
                    <xdr:row>131</xdr:row>
                    <xdr:rowOff>0</xdr:rowOff>
                  </to>
                </anchor>
              </controlPr>
            </control>
          </mc:Choice>
        </mc:AlternateContent>
        <mc:AlternateContent xmlns:mc="http://schemas.openxmlformats.org/markup-compatibility/2006">
          <mc:Choice Requires="x14">
            <control shapeId="36064" r:id="rId53" name="Check Box 224">
              <controlPr defaultSize="0" autoFill="0" autoLine="0" autoPict="0">
                <anchor moveWithCells="1">
                  <from>
                    <xdr:col>9</xdr:col>
                    <xdr:colOff>0</xdr:colOff>
                    <xdr:row>129</xdr:row>
                    <xdr:rowOff>9525</xdr:rowOff>
                  </from>
                  <to>
                    <xdr:col>10</xdr:col>
                    <xdr:colOff>28575</xdr:colOff>
                    <xdr:row>130</xdr:row>
                    <xdr:rowOff>9525</xdr:rowOff>
                  </to>
                </anchor>
              </controlPr>
            </control>
          </mc:Choice>
        </mc:AlternateContent>
        <mc:AlternateContent xmlns:mc="http://schemas.openxmlformats.org/markup-compatibility/2006">
          <mc:Choice Requires="x14">
            <control shapeId="36065" r:id="rId54" name="Check Box 225">
              <controlPr defaultSize="0" autoFill="0" autoLine="0" autoPict="0">
                <anchor moveWithCells="1">
                  <from>
                    <xdr:col>17</xdr:col>
                    <xdr:colOff>57150</xdr:colOff>
                    <xdr:row>129</xdr:row>
                    <xdr:rowOff>9525</xdr:rowOff>
                  </from>
                  <to>
                    <xdr:col>18</xdr:col>
                    <xdr:colOff>85725</xdr:colOff>
                    <xdr:row>130</xdr:row>
                    <xdr:rowOff>9525</xdr:rowOff>
                  </to>
                </anchor>
              </controlPr>
            </control>
          </mc:Choice>
        </mc:AlternateContent>
        <mc:AlternateContent xmlns:mc="http://schemas.openxmlformats.org/markup-compatibility/2006">
          <mc:Choice Requires="x14">
            <control shapeId="36066" r:id="rId55" name="Check Box 226">
              <controlPr defaultSize="0" autoFill="0" autoLine="0" autoPict="0">
                <anchor moveWithCells="1">
                  <from>
                    <xdr:col>23</xdr:col>
                    <xdr:colOff>180975</xdr:colOff>
                    <xdr:row>129</xdr:row>
                    <xdr:rowOff>9525</xdr:rowOff>
                  </from>
                  <to>
                    <xdr:col>25</xdr:col>
                    <xdr:colOff>19050</xdr:colOff>
                    <xdr:row>130</xdr:row>
                    <xdr:rowOff>9525</xdr:rowOff>
                  </to>
                </anchor>
              </controlPr>
            </control>
          </mc:Choice>
        </mc:AlternateContent>
        <mc:AlternateContent xmlns:mc="http://schemas.openxmlformats.org/markup-compatibility/2006">
          <mc:Choice Requires="x14">
            <control shapeId="36067" r:id="rId56" name="Check Box 227">
              <controlPr defaultSize="0" autoFill="0" autoLine="0" autoPict="0">
                <anchor moveWithCells="1">
                  <from>
                    <xdr:col>18</xdr:col>
                    <xdr:colOff>180975</xdr:colOff>
                    <xdr:row>130</xdr:row>
                    <xdr:rowOff>9525</xdr:rowOff>
                  </from>
                  <to>
                    <xdr:col>20</xdr:col>
                    <xdr:colOff>19050</xdr:colOff>
                    <xdr:row>131</xdr:row>
                    <xdr:rowOff>9525</xdr:rowOff>
                  </to>
                </anchor>
              </controlPr>
            </control>
          </mc:Choice>
        </mc:AlternateContent>
        <mc:AlternateContent xmlns:mc="http://schemas.openxmlformats.org/markup-compatibility/2006">
          <mc:Choice Requires="x14">
            <control shapeId="36068" r:id="rId57" name="Check Box 228">
              <controlPr defaultSize="0" autoFill="0" autoLine="0" autoPict="0">
                <anchor moveWithCells="1">
                  <from>
                    <xdr:col>9</xdr:col>
                    <xdr:colOff>0</xdr:colOff>
                    <xdr:row>131</xdr:row>
                    <xdr:rowOff>9525</xdr:rowOff>
                  </from>
                  <to>
                    <xdr:col>10</xdr:col>
                    <xdr:colOff>28575</xdr:colOff>
                    <xdr:row>132</xdr:row>
                    <xdr:rowOff>9525</xdr:rowOff>
                  </to>
                </anchor>
              </controlPr>
            </control>
          </mc:Choice>
        </mc:AlternateContent>
        <mc:AlternateContent xmlns:mc="http://schemas.openxmlformats.org/markup-compatibility/2006">
          <mc:Choice Requires="x14">
            <control shapeId="36069" r:id="rId58" name="Check Box 229">
              <controlPr defaultSize="0" autoFill="0" autoLine="0" autoPict="0">
                <anchor moveWithCells="1">
                  <from>
                    <xdr:col>15</xdr:col>
                    <xdr:colOff>180975</xdr:colOff>
                    <xdr:row>131</xdr:row>
                    <xdr:rowOff>0</xdr:rowOff>
                  </from>
                  <to>
                    <xdr:col>17</xdr:col>
                    <xdr:colOff>9525</xdr:colOff>
                    <xdr:row>132</xdr:row>
                    <xdr:rowOff>0</xdr:rowOff>
                  </to>
                </anchor>
              </controlPr>
            </control>
          </mc:Choice>
        </mc:AlternateContent>
        <mc:AlternateContent xmlns:mc="http://schemas.openxmlformats.org/markup-compatibility/2006">
          <mc:Choice Requires="x14">
            <control shapeId="36070" r:id="rId59" name="Check Box 230">
              <controlPr defaultSize="0" autoFill="0" autoLine="0" autoPict="0">
                <anchor moveWithCells="1">
                  <from>
                    <xdr:col>23</xdr:col>
                    <xdr:colOff>19050</xdr:colOff>
                    <xdr:row>131</xdr:row>
                    <xdr:rowOff>0</xdr:rowOff>
                  </from>
                  <to>
                    <xdr:col>24</xdr:col>
                    <xdr:colOff>47625</xdr:colOff>
                    <xdr:row>132</xdr:row>
                    <xdr:rowOff>0</xdr:rowOff>
                  </to>
                </anchor>
              </controlPr>
            </control>
          </mc:Choice>
        </mc:AlternateContent>
        <mc:AlternateContent xmlns:mc="http://schemas.openxmlformats.org/markup-compatibility/2006">
          <mc:Choice Requires="x14">
            <control shapeId="36071" r:id="rId60" name="Check Box 231">
              <controlPr defaultSize="0" autoFill="0" autoLine="0" autoPict="0">
                <anchor moveWithCells="1">
                  <from>
                    <xdr:col>9</xdr:col>
                    <xdr:colOff>0</xdr:colOff>
                    <xdr:row>132</xdr:row>
                    <xdr:rowOff>0</xdr:rowOff>
                  </from>
                  <to>
                    <xdr:col>10</xdr:col>
                    <xdr:colOff>28575</xdr:colOff>
                    <xdr:row>133</xdr:row>
                    <xdr:rowOff>0</xdr:rowOff>
                  </to>
                </anchor>
              </controlPr>
            </control>
          </mc:Choice>
        </mc:AlternateContent>
        <mc:AlternateContent xmlns:mc="http://schemas.openxmlformats.org/markup-compatibility/2006">
          <mc:Choice Requires="x14">
            <control shapeId="36072" r:id="rId61" name="Check Box 232">
              <controlPr defaultSize="0" autoFill="0" autoLine="0" autoPict="0">
                <anchor moveWithCells="1">
                  <from>
                    <xdr:col>15</xdr:col>
                    <xdr:colOff>180975</xdr:colOff>
                    <xdr:row>131</xdr:row>
                    <xdr:rowOff>209550</xdr:rowOff>
                  </from>
                  <to>
                    <xdr:col>17</xdr:col>
                    <xdr:colOff>9525</xdr:colOff>
                    <xdr:row>132</xdr:row>
                    <xdr:rowOff>209550</xdr:rowOff>
                  </to>
                </anchor>
              </controlPr>
            </control>
          </mc:Choice>
        </mc:AlternateContent>
        <mc:AlternateContent xmlns:mc="http://schemas.openxmlformats.org/markup-compatibility/2006">
          <mc:Choice Requires="x14">
            <control shapeId="36073" r:id="rId62" name="Check Box 233">
              <controlPr defaultSize="0" autoFill="0" autoLine="0" autoPict="0">
                <anchor moveWithCells="1">
                  <from>
                    <xdr:col>23</xdr:col>
                    <xdr:colOff>19050</xdr:colOff>
                    <xdr:row>131</xdr:row>
                    <xdr:rowOff>209550</xdr:rowOff>
                  </from>
                  <to>
                    <xdr:col>24</xdr:col>
                    <xdr:colOff>47625</xdr:colOff>
                    <xdr:row>132</xdr:row>
                    <xdr:rowOff>209550</xdr:rowOff>
                  </to>
                </anchor>
              </controlPr>
            </control>
          </mc:Choice>
        </mc:AlternateContent>
        <mc:AlternateContent xmlns:mc="http://schemas.openxmlformats.org/markup-compatibility/2006">
          <mc:Choice Requires="x14">
            <control shapeId="36074" r:id="rId63" name="Check Box 234">
              <controlPr defaultSize="0" autoFill="0" autoLine="0" autoPict="0">
                <anchor moveWithCells="1">
                  <from>
                    <xdr:col>9</xdr:col>
                    <xdr:colOff>0</xdr:colOff>
                    <xdr:row>133</xdr:row>
                    <xdr:rowOff>0</xdr:rowOff>
                  </from>
                  <to>
                    <xdr:col>10</xdr:col>
                    <xdr:colOff>28575</xdr:colOff>
                    <xdr:row>134</xdr:row>
                    <xdr:rowOff>0</xdr:rowOff>
                  </to>
                </anchor>
              </controlPr>
            </control>
          </mc:Choice>
        </mc:AlternateContent>
        <mc:AlternateContent xmlns:mc="http://schemas.openxmlformats.org/markup-compatibility/2006">
          <mc:Choice Requires="x14">
            <control shapeId="36075" r:id="rId64" name="Check Box 235">
              <controlPr defaultSize="0" autoFill="0" autoLine="0" autoPict="0">
                <anchor moveWithCells="1">
                  <from>
                    <xdr:col>15</xdr:col>
                    <xdr:colOff>180975</xdr:colOff>
                    <xdr:row>132</xdr:row>
                    <xdr:rowOff>209550</xdr:rowOff>
                  </from>
                  <to>
                    <xdr:col>17</xdr:col>
                    <xdr:colOff>9525</xdr:colOff>
                    <xdr:row>133</xdr:row>
                    <xdr:rowOff>209550</xdr:rowOff>
                  </to>
                </anchor>
              </controlPr>
            </control>
          </mc:Choice>
        </mc:AlternateContent>
        <mc:AlternateContent xmlns:mc="http://schemas.openxmlformats.org/markup-compatibility/2006">
          <mc:Choice Requires="x14">
            <control shapeId="36076" r:id="rId65" name="Check Box 236">
              <controlPr defaultSize="0" autoFill="0" autoLine="0" autoPict="0">
                <anchor moveWithCells="1">
                  <from>
                    <xdr:col>23</xdr:col>
                    <xdr:colOff>19050</xdr:colOff>
                    <xdr:row>132</xdr:row>
                    <xdr:rowOff>209550</xdr:rowOff>
                  </from>
                  <to>
                    <xdr:col>24</xdr:col>
                    <xdr:colOff>47625</xdr:colOff>
                    <xdr:row>133</xdr:row>
                    <xdr:rowOff>209550</xdr:rowOff>
                  </to>
                </anchor>
              </controlPr>
            </control>
          </mc:Choice>
        </mc:AlternateContent>
        <mc:AlternateContent xmlns:mc="http://schemas.openxmlformats.org/markup-compatibility/2006">
          <mc:Choice Requires="x14">
            <control shapeId="36098" r:id="rId66" name="Check Box 258">
              <controlPr defaultSize="0" autoFill="0" autoLine="0" autoPict="0">
                <anchor moveWithCells="1">
                  <from>
                    <xdr:col>9</xdr:col>
                    <xdr:colOff>0</xdr:colOff>
                    <xdr:row>140</xdr:row>
                    <xdr:rowOff>390525</xdr:rowOff>
                  </from>
                  <to>
                    <xdr:col>10</xdr:col>
                    <xdr:colOff>28575</xdr:colOff>
                    <xdr:row>141</xdr:row>
                    <xdr:rowOff>209550</xdr:rowOff>
                  </to>
                </anchor>
              </controlPr>
            </control>
          </mc:Choice>
        </mc:AlternateContent>
        <mc:AlternateContent xmlns:mc="http://schemas.openxmlformats.org/markup-compatibility/2006">
          <mc:Choice Requires="x14">
            <control shapeId="36099" r:id="rId67" name="Check Box 259">
              <controlPr defaultSize="0" autoFill="0" autoLine="0" autoPict="0">
                <anchor moveWithCells="1">
                  <from>
                    <xdr:col>9</xdr:col>
                    <xdr:colOff>0</xdr:colOff>
                    <xdr:row>142</xdr:row>
                    <xdr:rowOff>9525</xdr:rowOff>
                  </from>
                  <to>
                    <xdr:col>10</xdr:col>
                    <xdr:colOff>28575</xdr:colOff>
                    <xdr:row>143</xdr:row>
                    <xdr:rowOff>0</xdr:rowOff>
                  </to>
                </anchor>
              </controlPr>
            </control>
          </mc:Choice>
        </mc:AlternateContent>
        <mc:AlternateContent xmlns:mc="http://schemas.openxmlformats.org/markup-compatibility/2006">
          <mc:Choice Requires="x14">
            <control shapeId="36100" r:id="rId68" name="Check Box 260">
              <controlPr defaultSize="0" autoFill="0" autoLine="0" autoPict="0">
                <anchor moveWithCells="1">
                  <from>
                    <xdr:col>9</xdr:col>
                    <xdr:colOff>0</xdr:colOff>
                    <xdr:row>143</xdr:row>
                    <xdr:rowOff>9525</xdr:rowOff>
                  </from>
                  <to>
                    <xdr:col>10</xdr:col>
                    <xdr:colOff>28575</xdr:colOff>
                    <xdr:row>144</xdr:row>
                    <xdr:rowOff>9525</xdr:rowOff>
                  </to>
                </anchor>
              </controlPr>
            </control>
          </mc:Choice>
        </mc:AlternateContent>
        <mc:AlternateContent xmlns:mc="http://schemas.openxmlformats.org/markup-compatibility/2006">
          <mc:Choice Requires="x14">
            <control shapeId="36101" r:id="rId69" name="Check Box 261">
              <controlPr defaultSize="0" autoFill="0" autoLine="0" autoPict="0">
                <anchor moveWithCells="1">
                  <from>
                    <xdr:col>9</xdr:col>
                    <xdr:colOff>0</xdr:colOff>
                    <xdr:row>144</xdr:row>
                    <xdr:rowOff>9525</xdr:rowOff>
                  </from>
                  <to>
                    <xdr:col>10</xdr:col>
                    <xdr:colOff>28575</xdr:colOff>
                    <xdr:row>145</xdr:row>
                    <xdr:rowOff>0</xdr:rowOff>
                  </to>
                </anchor>
              </controlPr>
            </control>
          </mc:Choice>
        </mc:AlternateContent>
        <mc:AlternateContent xmlns:mc="http://schemas.openxmlformats.org/markup-compatibility/2006">
          <mc:Choice Requires="x14">
            <control shapeId="36102" r:id="rId70" name="Check Box 262">
              <controlPr defaultSize="0" autoFill="0" autoLine="0" autoPict="0">
                <anchor moveWithCells="1">
                  <from>
                    <xdr:col>9</xdr:col>
                    <xdr:colOff>0</xdr:colOff>
                    <xdr:row>145</xdr:row>
                    <xdr:rowOff>9525</xdr:rowOff>
                  </from>
                  <to>
                    <xdr:col>10</xdr:col>
                    <xdr:colOff>28575</xdr:colOff>
                    <xdr:row>146</xdr:row>
                    <xdr:rowOff>0</xdr:rowOff>
                  </to>
                </anchor>
              </controlPr>
            </control>
          </mc:Choice>
        </mc:AlternateContent>
        <mc:AlternateContent xmlns:mc="http://schemas.openxmlformats.org/markup-compatibility/2006">
          <mc:Choice Requires="x14">
            <control shapeId="36103" r:id="rId71" name="Check Box 263">
              <controlPr defaultSize="0" autoFill="0" autoLine="0" autoPict="0">
                <anchor moveWithCells="1">
                  <from>
                    <xdr:col>9</xdr:col>
                    <xdr:colOff>9525</xdr:colOff>
                    <xdr:row>146</xdr:row>
                    <xdr:rowOff>9525</xdr:rowOff>
                  </from>
                  <to>
                    <xdr:col>10</xdr:col>
                    <xdr:colOff>38100</xdr:colOff>
                    <xdr:row>147</xdr:row>
                    <xdr:rowOff>0</xdr:rowOff>
                  </to>
                </anchor>
              </controlPr>
            </control>
          </mc:Choice>
        </mc:AlternateContent>
        <mc:AlternateContent xmlns:mc="http://schemas.openxmlformats.org/markup-compatibility/2006">
          <mc:Choice Requires="x14">
            <control shapeId="36104" r:id="rId72" name="Check Box 264">
              <controlPr defaultSize="0" autoFill="0" autoLine="0" autoPict="0">
                <anchor moveWithCells="1">
                  <from>
                    <xdr:col>15</xdr:col>
                    <xdr:colOff>180975</xdr:colOff>
                    <xdr:row>143</xdr:row>
                    <xdr:rowOff>9525</xdr:rowOff>
                  </from>
                  <to>
                    <xdr:col>17</xdr:col>
                    <xdr:colOff>9525</xdr:colOff>
                    <xdr:row>144</xdr:row>
                    <xdr:rowOff>0</xdr:rowOff>
                  </to>
                </anchor>
              </controlPr>
            </control>
          </mc:Choice>
        </mc:AlternateContent>
        <mc:AlternateContent xmlns:mc="http://schemas.openxmlformats.org/markup-compatibility/2006">
          <mc:Choice Requires="x14">
            <control shapeId="36105" r:id="rId73" name="Check Box 265">
              <controlPr defaultSize="0" autoFill="0" autoLine="0" autoPict="0">
                <anchor moveWithCells="1">
                  <from>
                    <xdr:col>15</xdr:col>
                    <xdr:colOff>180975</xdr:colOff>
                    <xdr:row>144</xdr:row>
                    <xdr:rowOff>0</xdr:rowOff>
                  </from>
                  <to>
                    <xdr:col>17</xdr:col>
                    <xdr:colOff>9525</xdr:colOff>
                    <xdr:row>144</xdr:row>
                    <xdr:rowOff>209550</xdr:rowOff>
                  </to>
                </anchor>
              </controlPr>
            </control>
          </mc:Choice>
        </mc:AlternateContent>
        <mc:AlternateContent xmlns:mc="http://schemas.openxmlformats.org/markup-compatibility/2006">
          <mc:Choice Requires="x14">
            <control shapeId="36106" r:id="rId74" name="Check Box 266">
              <controlPr defaultSize="0" autoFill="0" autoLine="0" autoPict="0">
                <anchor moveWithCells="1">
                  <from>
                    <xdr:col>15</xdr:col>
                    <xdr:colOff>180975</xdr:colOff>
                    <xdr:row>145</xdr:row>
                    <xdr:rowOff>0</xdr:rowOff>
                  </from>
                  <to>
                    <xdr:col>17</xdr:col>
                    <xdr:colOff>9525</xdr:colOff>
                    <xdr:row>145</xdr:row>
                    <xdr:rowOff>209550</xdr:rowOff>
                  </to>
                </anchor>
              </controlPr>
            </control>
          </mc:Choice>
        </mc:AlternateContent>
        <mc:AlternateContent xmlns:mc="http://schemas.openxmlformats.org/markup-compatibility/2006">
          <mc:Choice Requires="x14">
            <control shapeId="36107" r:id="rId75" name="Check Box 267">
              <controlPr defaultSize="0" autoFill="0" autoLine="0" autoPict="0">
                <anchor moveWithCells="1">
                  <from>
                    <xdr:col>22</xdr:col>
                    <xdr:colOff>190500</xdr:colOff>
                    <xdr:row>143</xdr:row>
                    <xdr:rowOff>9525</xdr:rowOff>
                  </from>
                  <to>
                    <xdr:col>24</xdr:col>
                    <xdr:colOff>19050</xdr:colOff>
                    <xdr:row>144</xdr:row>
                    <xdr:rowOff>0</xdr:rowOff>
                  </to>
                </anchor>
              </controlPr>
            </control>
          </mc:Choice>
        </mc:AlternateContent>
        <mc:AlternateContent xmlns:mc="http://schemas.openxmlformats.org/markup-compatibility/2006">
          <mc:Choice Requires="x14">
            <control shapeId="36108" r:id="rId76" name="Check Box 268">
              <controlPr defaultSize="0" autoFill="0" autoLine="0" autoPict="0">
                <anchor moveWithCells="1">
                  <from>
                    <xdr:col>22</xdr:col>
                    <xdr:colOff>190500</xdr:colOff>
                    <xdr:row>144</xdr:row>
                    <xdr:rowOff>0</xdr:rowOff>
                  </from>
                  <to>
                    <xdr:col>24</xdr:col>
                    <xdr:colOff>19050</xdr:colOff>
                    <xdr:row>144</xdr:row>
                    <xdr:rowOff>209550</xdr:rowOff>
                  </to>
                </anchor>
              </controlPr>
            </control>
          </mc:Choice>
        </mc:AlternateContent>
        <mc:AlternateContent xmlns:mc="http://schemas.openxmlformats.org/markup-compatibility/2006">
          <mc:Choice Requires="x14">
            <control shapeId="36109" r:id="rId77" name="Check Box 269">
              <controlPr defaultSize="0" autoFill="0" autoLine="0" autoPict="0">
                <anchor moveWithCells="1">
                  <from>
                    <xdr:col>22</xdr:col>
                    <xdr:colOff>190500</xdr:colOff>
                    <xdr:row>145</xdr:row>
                    <xdr:rowOff>0</xdr:rowOff>
                  </from>
                  <to>
                    <xdr:col>24</xdr:col>
                    <xdr:colOff>19050</xdr:colOff>
                    <xdr:row>145</xdr:row>
                    <xdr:rowOff>209550</xdr:rowOff>
                  </to>
                </anchor>
              </controlPr>
            </control>
          </mc:Choice>
        </mc:AlternateContent>
        <mc:AlternateContent xmlns:mc="http://schemas.openxmlformats.org/markup-compatibility/2006">
          <mc:Choice Requires="x14">
            <control shapeId="36110" r:id="rId78" name="Check Box 270">
              <controlPr defaultSize="0" autoFill="0" autoLine="0" autoPict="0">
                <anchor moveWithCells="1">
                  <from>
                    <xdr:col>16</xdr:col>
                    <xdr:colOff>19050</xdr:colOff>
                    <xdr:row>146</xdr:row>
                    <xdr:rowOff>9525</xdr:rowOff>
                  </from>
                  <to>
                    <xdr:col>17</xdr:col>
                    <xdr:colOff>47625</xdr:colOff>
                    <xdr:row>147</xdr:row>
                    <xdr:rowOff>0</xdr:rowOff>
                  </to>
                </anchor>
              </controlPr>
            </control>
          </mc:Choice>
        </mc:AlternateContent>
        <mc:AlternateContent xmlns:mc="http://schemas.openxmlformats.org/markup-compatibility/2006">
          <mc:Choice Requires="x14">
            <control shapeId="36111" r:id="rId79" name="Check Box 271">
              <controlPr defaultSize="0" autoFill="0" autoLine="0" autoPict="0">
                <anchor moveWithCells="1">
                  <from>
                    <xdr:col>23</xdr:col>
                    <xdr:colOff>0</xdr:colOff>
                    <xdr:row>146</xdr:row>
                    <xdr:rowOff>9525</xdr:rowOff>
                  </from>
                  <to>
                    <xdr:col>24</xdr:col>
                    <xdr:colOff>28575</xdr:colOff>
                    <xdr:row>147</xdr:row>
                    <xdr:rowOff>0</xdr:rowOff>
                  </to>
                </anchor>
              </controlPr>
            </control>
          </mc:Choice>
        </mc:AlternateContent>
        <mc:AlternateContent xmlns:mc="http://schemas.openxmlformats.org/markup-compatibility/2006">
          <mc:Choice Requires="x14">
            <control shapeId="36112" r:id="rId80" name="Check Box 272">
              <controlPr defaultSize="0" autoFill="0" autoLine="0" autoPict="0">
                <anchor moveWithCells="1">
                  <from>
                    <xdr:col>30</xdr:col>
                    <xdr:colOff>19050</xdr:colOff>
                    <xdr:row>146</xdr:row>
                    <xdr:rowOff>9525</xdr:rowOff>
                  </from>
                  <to>
                    <xdr:col>31</xdr:col>
                    <xdr:colOff>47625</xdr:colOff>
                    <xdr:row>147</xdr:row>
                    <xdr:rowOff>0</xdr:rowOff>
                  </to>
                </anchor>
              </controlPr>
            </control>
          </mc:Choice>
        </mc:AlternateContent>
        <mc:AlternateContent xmlns:mc="http://schemas.openxmlformats.org/markup-compatibility/2006">
          <mc:Choice Requires="x14">
            <control shapeId="36116" r:id="rId81" name="Check Box 276">
              <controlPr defaultSize="0" autoFill="0" autoLine="0" autoPict="0">
                <anchor moveWithCells="1">
                  <from>
                    <xdr:col>9</xdr:col>
                    <xdr:colOff>0</xdr:colOff>
                    <xdr:row>134</xdr:row>
                    <xdr:rowOff>9525</xdr:rowOff>
                  </from>
                  <to>
                    <xdr:col>10</xdr:col>
                    <xdr:colOff>38100</xdr:colOff>
                    <xdr:row>135</xdr:row>
                    <xdr:rowOff>0</xdr:rowOff>
                  </to>
                </anchor>
              </controlPr>
            </control>
          </mc:Choice>
        </mc:AlternateContent>
        <mc:AlternateContent xmlns:mc="http://schemas.openxmlformats.org/markup-compatibility/2006">
          <mc:Choice Requires="x14">
            <control shapeId="36117" r:id="rId82" name="Check Box 277">
              <controlPr defaultSize="0" autoFill="0" autoLine="0" autoPict="0">
                <anchor moveWithCells="1">
                  <from>
                    <xdr:col>16</xdr:col>
                    <xdr:colOff>9525</xdr:colOff>
                    <xdr:row>134</xdr:row>
                    <xdr:rowOff>9525</xdr:rowOff>
                  </from>
                  <to>
                    <xdr:col>17</xdr:col>
                    <xdr:colOff>47625</xdr:colOff>
                    <xdr:row>135</xdr:row>
                    <xdr:rowOff>0</xdr:rowOff>
                  </to>
                </anchor>
              </controlPr>
            </control>
          </mc:Choice>
        </mc:AlternateContent>
        <mc:AlternateContent xmlns:mc="http://schemas.openxmlformats.org/markup-compatibility/2006">
          <mc:Choice Requires="x14">
            <control shapeId="36118" r:id="rId83" name="Check Box 278">
              <controlPr defaultSize="0" autoFill="0" autoLine="0" autoPict="0">
                <anchor moveWithCells="1">
                  <from>
                    <xdr:col>23</xdr:col>
                    <xdr:colOff>19050</xdr:colOff>
                    <xdr:row>134</xdr:row>
                    <xdr:rowOff>9525</xdr:rowOff>
                  </from>
                  <to>
                    <xdr:col>24</xdr:col>
                    <xdr:colOff>57150</xdr:colOff>
                    <xdr:row>135</xdr:row>
                    <xdr:rowOff>0</xdr:rowOff>
                  </to>
                </anchor>
              </controlPr>
            </control>
          </mc:Choice>
        </mc:AlternateContent>
        <mc:AlternateContent xmlns:mc="http://schemas.openxmlformats.org/markup-compatibility/2006">
          <mc:Choice Requires="x14">
            <control shapeId="36119" r:id="rId84" name="Check Box 279">
              <controlPr defaultSize="0" autoFill="0" autoLine="0" autoPict="0">
                <anchor moveWithCells="1">
                  <from>
                    <xdr:col>30</xdr:col>
                    <xdr:colOff>9525</xdr:colOff>
                    <xdr:row>134</xdr:row>
                    <xdr:rowOff>9525</xdr:rowOff>
                  </from>
                  <to>
                    <xdr:col>31</xdr:col>
                    <xdr:colOff>47625</xdr:colOff>
                    <xdr:row>135</xdr:row>
                    <xdr:rowOff>0</xdr:rowOff>
                  </to>
                </anchor>
              </controlPr>
            </control>
          </mc:Choice>
        </mc:AlternateContent>
        <mc:AlternateContent xmlns:mc="http://schemas.openxmlformats.org/markup-compatibility/2006">
          <mc:Choice Requires="x14">
            <control shapeId="36120" r:id="rId85" name="Check Box 280">
              <controlPr defaultSize="0" autoFill="0" autoLine="0" autoPict="0">
                <anchor moveWithCells="1">
                  <from>
                    <xdr:col>11</xdr:col>
                    <xdr:colOff>0</xdr:colOff>
                    <xdr:row>153</xdr:row>
                    <xdr:rowOff>9525</xdr:rowOff>
                  </from>
                  <to>
                    <xdr:col>12</xdr:col>
                    <xdr:colOff>28575</xdr:colOff>
                    <xdr:row>154</xdr:row>
                    <xdr:rowOff>19050</xdr:rowOff>
                  </to>
                </anchor>
              </controlPr>
            </control>
          </mc:Choice>
        </mc:AlternateContent>
        <mc:AlternateContent xmlns:mc="http://schemas.openxmlformats.org/markup-compatibility/2006">
          <mc:Choice Requires="x14">
            <control shapeId="36122" r:id="rId86" name="Check Box 282">
              <controlPr defaultSize="0" autoFill="0" autoLine="0" autoPict="0">
                <anchor moveWithCells="1">
                  <from>
                    <xdr:col>11</xdr:col>
                    <xdr:colOff>0</xdr:colOff>
                    <xdr:row>153</xdr:row>
                    <xdr:rowOff>209550</xdr:rowOff>
                  </from>
                  <to>
                    <xdr:col>12</xdr:col>
                    <xdr:colOff>28575</xdr:colOff>
                    <xdr:row>155</xdr:row>
                    <xdr:rowOff>0</xdr:rowOff>
                  </to>
                </anchor>
              </controlPr>
            </control>
          </mc:Choice>
        </mc:AlternateContent>
        <mc:AlternateContent xmlns:mc="http://schemas.openxmlformats.org/markup-compatibility/2006">
          <mc:Choice Requires="x14">
            <control shapeId="36123" r:id="rId87" name="Check Box 283">
              <controlPr defaultSize="0" autoFill="0" autoLine="0" autoPict="0">
                <anchor moveWithCells="1">
                  <from>
                    <xdr:col>23</xdr:col>
                    <xdr:colOff>0</xdr:colOff>
                    <xdr:row>153</xdr:row>
                    <xdr:rowOff>0</xdr:rowOff>
                  </from>
                  <to>
                    <xdr:col>24</xdr:col>
                    <xdr:colOff>28575</xdr:colOff>
                    <xdr:row>154</xdr:row>
                    <xdr:rowOff>9525</xdr:rowOff>
                  </to>
                </anchor>
              </controlPr>
            </control>
          </mc:Choice>
        </mc:AlternateContent>
        <mc:AlternateContent xmlns:mc="http://schemas.openxmlformats.org/markup-compatibility/2006">
          <mc:Choice Requires="x14">
            <control shapeId="36124" r:id="rId88" name="Check Box 284">
              <controlPr defaultSize="0" autoFill="0" autoLine="0" autoPict="0">
                <anchor moveWithCells="1">
                  <from>
                    <xdr:col>21</xdr:col>
                    <xdr:colOff>0</xdr:colOff>
                    <xdr:row>157</xdr:row>
                    <xdr:rowOff>0</xdr:rowOff>
                  </from>
                  <to>
                    <xdr:col>22</xdr:col>
                    <xdr:colOff>28575</xdr:colOff>
                    <xdr:row>158</xdr:row>
                    <xdr:rowOff>9525</xdr:rowOff>
                  </to>
                </anchor>
              </controlPr>
            </control>
          </mc:Choice>
        </mc:AlternateContent>
        <mc:AlternateContent xmlns:mc="http://schemas.openxmlformats.org/markup-compatibility/2006">
          <mc:Choice Requires="x14">
            <control shapeId="36125" r:id="rId89" name="Check Box 285">
              <controlPr defaultSize="0" autoFill="0" autoLine="0" autoPict="0">
                <anchor moveWithCells="1">
                  <from>
                    <xdr:col>16</xdr:col>
                    <xdr:colOff>9525</xdr:colOff>
                    <xdr:row>157</xdr:row>
                    <xdr:rowOff>0</xdr:rowOff>
                  </from>
                  <to>
                    <xdr:col>17</xdr:col>
                    <xdr:colOff>38100</xdr:colOff>
                    <xdr:row>158</xdr:row>
                    <xdr:rowOff>9525</xdr:rowOff>
                  </to>
                </anchor>
              </controlPr>
            </control>
          </mc:Choice>
        </mc:AlternateContent>
        <mc:AlternateContent xmlns:mc="http://schemas.openxmlformats.org/markup-compatibility/2006">
          <mc:Choice Requires="x14">
            <control shapeId="36126" r:id="rId90" name="Check Box 286">
              <controlPr defaultSize="0" autoFill="0" autoLine="0" autoPict="0">
                <anchor moveWithCells="1">
                  <from>
                    <xdr:col>11</xdr:col>
                    <xdr:colOff>19050</xdr:colOff>
                    <xdr:row>157</xdr:row>
                    <xdr:rowOff>9525</xdr:rowOff>
                  </from>
                  <to>
                    <xdr:col>12</xdr:col>
                    <xdr:colOff>47625</xdr:colOff>
                    <xdr:row>158</xdr:row>
                    <xdr:rowOff>19050</xdr:rowOff>
                  </to>
                </anchor>
              </controlPr>
            </control>
          </mc:Choice>
        </mc:AlternateContent>
        <mc:AlternateContent xmlns:mc="http://schemas.openxmlformats.org/markup-compatibility/2006">
          <mc:Choice Requires="x14">
            <control shapeId="36127" r:id="rId91" name="Check Box 287">
              <controlPr defaultSize="0" autoFill="0" autoLine="0" autoPict="0">
                <anchor moveWithCells="1">
                  <from>
                    <xdr:col>23</xdr:col>
                    <xdr:colOff>9525</xdr:colOff>
                    <xdr:row>154</xdr:row>
                    <xdr:rowOff>9525</xdr:rowOff>
                  </from>
                  <to>
                    <xdr:col>24</xdr:col>
                    <xdr:colOff>38100</xdr:colOff>
                    <xdr:row>155</xdr:row>
                    <xdr:rowOff>19050</xdr:rowOff>
                  </to>
                </anchor>
              </controlPr>
            </control>
          </mc:Choice>
        </mc:AlternateContent>
        <mc:AlternateContent xmlns:mc="http://schemas.openxmlformats.org/markup-compatibility/2006">
          <mc:Choice Requires="x14">
            <control shapeId="36133" r:id="rId92" name="Check Box 293">
              <controlPr defaultSize="0" autoFill="0" autoLine="0" autoPict="0">
                <anchor moveWithCells="1">
                  <from>
                    <xdr:col>9</xdr:col>
                    <xdr:colOff>0</xdr:colOff>
                    <xdr:row>116</xdr:row>
                    <xdr:rowOff>95250</xdr:rowOff>
                  </from>
                  <to>
                    <xdr:col>10</xdr:col>
                    <xdr:colOff>0</xdr:colOff>
                    <xdr:row>116</xdr:row>
                    <xdr:rowOff>304800</xdr:rowOff>
                  </to>
                </anchor>
              </controlPr>
            </control>
          </mc:Choice>
        </mc:AlternateContent>
        <mc:AlternateContent xmlns:mc="http://schemas.openxmlformats.org/markup-compatibility/2006">
          <mc:Choice Requires="x14">
            <control shapeId="36134" r:id="rId93" name="Check Box 294">
              <controlPr defaultSize="0" autoFill="0" autoLine="0" autoPict="0">
                <anchor moveWithCells="1">
                  <from>
                    <xdr:col>14</xdr:col>
                    <xdr:colOff>180975</xdr:colOff>
                    <xdr:row>116</xdr:row>
                    <xdr:rowOff>95250</xdr:rowOff>
                  </from>
                  <to>
                    <xdr:col>15</xdr:col>
                    <xdr:colOff>180975</xdr:colOff>
                    <xdr:row>116</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operator="greaterThan" allowBlank="1" showInputMessage="1" showErrorMessage="1" xr:uid="{00000000-0002-0000-0B00-00000E000000}">
          <x14:formula1>
            <xm:f>用途番号用!$B$2:$B$73</xm:f>
          </x14:formula1>
          <xm:sqref>AF94:AJ94 W94:AA94 N94:R94 N96:R96 W96:AA96 AF96:AJ96 AF98:AJ98 W98:AA98 N98:R98</xm:sqref>
        </x14:dataValidation>
        <x14:dataValidation type="list" allowBlank="1" showInputMessage="1" showErrorMessage="1" xr:uid="{00000000-0002-0000-0B00-00000F000000}">
          <x14:formula1>
            <xm:f>用途番号用!$C$2:$C$7</xm:f>
          </x14:formula1>
          <xm:sqref>J88:AJ89</xm:sqref>
        </x14:dataValidation>
        <x14:dataValidation type="list" allowBlank="1" showInputMessage="1" showErrorMessage="1" xr:uid="{00000000-0002-0000-0B00-000010000000}">
          <x14:formula1>
            <xm:f>用途番号用!$B$2:$B$73</xm:f>
          </x14:formula1>
          <xm:sqref>J86:AJ86</xm:sqref>
        </x14:dataValidation>
        <x14:dataValidation type="list" allowBlank="1" showInputMessage="1" showErrorMessage="1" xr:uid="{00000000-0002-0000-0B00-000011000000}">
          <x14:formula1>
            <xm:f>用途番号用!$A$2:$A$33</xm:f>
          </x14:formula1>
          <xm:sqref>J81:R81 L153:S153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00B0F0"/>
  </sheetPr>
  <dimension ref="A1:GS522"/>
  <sheetViews>
    <sheetView view="pageBreakPreview" zoomScaleNormal="96" zoomScaleSheetLayoutView="100" workbookViewId="0">
      <selection activeCell="J7" sqref="J7:R7"/>
    </sheetView>
  </sheetViews>
  <sheetFormatPr defaultColWidth="2.625" defaultRowHeight="13.5"/>
  <cols>
    <col min="1" max="1" width="1.625" style="344" customWidth="1"/>
    <col min="2" max="8" width="2.625" style="344"/>
    <col min="9" max="9" width="3" style="344" customWidth="1"/>
    <col min="10" max="14" width="2.625" style="344"/>
    <col min="15" max="15" width="2.625" style="344" customWidth="1"/>
    <col min="16" max="34" width="2.625" style="344"/>
    <col min="35" max="37" width="2.5" style="344" customWidth="1"/>
    <col min="38" max="38" width="0.875" style="344" customWidth="1"/>
    <col min="39" max="44" width="6.625" style="347" hidden="1" customWidth="1"/>
    <col min="45" max="51" width="2.625" style="347" hidden="1" customWidth="1"/>
    <col min="52" max="52" width="2.625" style="344"/>
    <col min="53" max="53" width="1.625" style="344" customWidth="1"/>
    <col min="54" max="60" width="2.625" style="344"/>
    <col min="61" max="61" width="3" style="344" customWidth="1"/>
    <col min="62" max="86" width="2.625" style="344"/>
    <col min="87" max="89" width="2.5" style="344" customWidth="1"/>
    <col min="90" max="90" width="0.875" style="344" customWidth="1"/>
    <col min="91" max="96" width="6.625" style="347" hidden="1" customWidth="1"/>
    <col min="97" max="98" width="2.625" style="347" hidden="1" customWidth="1"/>
    <col min="99" max="103" width="2.625" style="344" customWidth="1"/>
    <col min="104" max="142" width="2.625" style="344"/>
    <col min="143" max="143" width="0" style="344" hidden="1" customWidth="1"/>
    <col min="144" max="145" width="7.375" style="344" hidden="1" customWidth="1"/>
    <col min="146" max="146" width="7.125" style="344" hidden="1" customWidth="1"/>
    <col min="147" max="147" width="7" style="344" hidden="1" customWidth="1"/>
    <col min="148" max="155" width="0" style="344" hidden="1" customWidth="1"/>
    <col min="156" max="194" width="2.625" style="344"/>
    <col min="195" max="195" width="0" style="344" hidden="1" customWidth="1"/>
    <col min="196" max="196" width="9.375" style="344" hidden="1" customWidth="1"/>
    <col min="197" max="197" width="8.5" style="344" hidden="1" customWidth="1"/>
    <col min="198" max="198" width="8.125" style="344" hidden="1" customWidth="1"/>
    <col min="199" max="199" width="6.625" style="344" hidden="1" customWidth="1"/>
    <col min="200" max="200" width="0" style="344" hidden="1" customWidth="1"/>
    <col min="201" max="16384" width="2.625" style="344"/>
  </cols>
  <sheetData>
    <row r="1" spans="1:201" ht="15" customHeight="1">
      <c r="A1" s="444" t="s">
        <v>958</v>
      </c>
      <c r="B1" s="444"/>
      <c r="C1" s="360"/>
      <c r="D1" s="916" t="s">
        <v>6</v>
      </c>
      <c r="E1" s="916"/>
      <c r="F1" s="916"/>
      <c r="G1" s="916"/>
      <c r="H1" s="916"/>
      <c r="I1" s="916"/>
      <c r="J1" s="916"/>
      <c r="K1" s="916"/>
      <c r="L1" s="916"/>
      <c r="M1" s="916"/>
      <c r="N1" s="916"/>
      <c r="O1" s="916"/>
      <c r="P1" s="916"/>
      <c r="Q1" s="916"/>
      <c r="R1" s="916"/>
      <c r="S1" s="916"/>
      <c r="T1" s="916"/>
      <c r="U1" s="916"/>
      <c r="V1" s="916"/>
      <c r="W1" s="916"/>
      <c r="X1" s="916"/>
      <c r="Y1" s="916"/>
      <c r="Z1" s="916"/>
      <c r="AA1" s="916"/>
      <c r="AB1" s="916"/>
      <c r="AC1" s="916"/>
      <c r="AD1" s="916"/>
      <c r="AE1" s="916"/>
      <c r="AF1" s="916"/>
      <c r="AG1" s="916"/>
      <c r="AH1" s="916"/>
      <c r="AI1" s="916"/>
      <c r="AJ1" s="360"/>
      <c r="AK1" s="360"/>
      <c r="AL1" s="367"/>
      <c r="AM1" s="427"/>
      <c r="AN1" s="415"/>
      <c r="AO1" s="415"/>
      <c r="AP1" s="415"/>
      <c r="AQ1" s="415"/>
      <c r="AR1" s="415"/>
      <c r="AS1" s="415"/>
      <c r="AT1" s="415"/>
      <c r="AU1" s="415"/>
      <c r="AV1" s="415"/>
      <c r="AW1" s="415"/>
      <c r="AX1" s="415"/>
      <c r="AY1" s="415"/>
      <c r="AZ1" s="355"/>
      <c r="BA1" s="444" t="s">
        <v>959</v>
      </c>
      <c r="BB1" s="444"/>
      <c r="BC1" s="360"/>
      <c r="BD1" s="916" t="s">
        <v>6</v>
      </c>
      <c r="BE1" s="916"/>
      <c r="BF1" s="916"/>
      <c r="BG1" s="916"/>
      <c r="BH1" s="916"/>
      <c r="BI1" s="916"/>
      <c r="BJ1" s="916"/>
      <c r="BK1" s="916"/>
      <c r="BL1" s="916"/>
      <c r="BM1" s="916"/>
      <c r="BN1" s="916"/>
      <c r="BO1" s="916"/>
      <c r="BP1" s="916"/>
      <c r="BQ1" s="916"/>
      <c r="BR1" s="916"/>
      <c r="BS1" s="916"/>
      <c r="BT1" s="916"/>
      <c r="BU1" s="916"/>
      <c r="BV1" s="916"/>
      <c r="BW1" s="916"/>
      <c r="BX1" s="916"/>
      <c r="BY1" s="916"/>
      <c r="BZ1" s="916"/>
      <c r="CA1" s="916"/>
      <c r="CB1" s="916"/>
      <c r="CC1" s="916"/>
      <c r="CD1" s="916"/>
      <c r="CE1" s="916"/>
      <c r="CF1" s="916"/>
      <c r="CG1" s="916"/>
      <c r="CH1" s="916"/>
      <c r="CI1" s="916"/>
      <c r="CJ1" s="360"/>
      <c r="CK1" s="367"/>
      <c r="CL1" s="367"/>
      <c r="CM1" s="427"/>
      <c r="CN1" s="415"/>
      <c r="CO1" s="415"/>
      <c r="CP1" s="415"/>
      <c r="CQ1" s="415"/>
      <c r="CR1" s="415"/>
      <c r="CS1" s="415"/>
      <c r="CT1" s="415"/>
      <c r="CU1" s="355"/>
      <c r="CV1" s="355"/>
      <c r="CW1" s="355"/>
      <c r="CX1" s="355"/>
      <c r="CY1" s="355"/>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row>
    <row r="2" spans="1:201" ht="3.95" customHeight="1">
      <c r="A2" s="368"/>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7"/>
      <c r="AL2" s="367"/>
      <c r="AM2" s="427"/>
      <c r="AN2" s="415"/>
      <c r="AO2" s="415"/>
      <c r="AP2" s="415"/>
      <c r="AQ2" s="415"/>
      <c r="AR2" s="415"/>
      <c r="AS2" s="415"/>
      <c r="AT2" s="415"/>
      <c r="AU2" s="415"/>
      <c r="AV2" s="415"/>
      <c r="AW2" s="415"/>
      <c r="AX2" s="415"/>
      <c r="AY2" s="415"/>
      <c r="AZ2" s="355"/>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7"/>
      <c r="CL2" s="367"/>
      <c r="CM2" s="427"/>
      <c r="CN2" s="415"/>
      <c r="CO2" s="415"/>
      <c r="CP2" s="415"/>
      <c r="CQ2" s="415"/>
      <c r="CR2" s="415"/>
      <c r="CS2" s="415"/>
      <c r="CT2" s="415"/>
      <c r="CU2" s="355"/>
      <c r="CV2" s="355"/>
      <c r="CW2" s="355"/>
      <c r="CX2" s="355"/>
      <c r="CY2" s="355"/>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row>
    <row r="3" spans="1:201" ht="3.95" customHeight="1">
      <c r="A3" s="369"/>
      <c r="B3" s="370"/>
      <c r="C3" s="370"/>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I3" s="370"/>
      <c r="AJ3" s="370"/>
      <c r="AK3" s="370"/>
      <c r="AL3" s="371"/>
      <c r="AM3" s="427"/>
      <c r="AN3" s="415"/>
      <c r="AO3" s="415"/>
      <c r="AP3" s="415"/>
      <c r="AQ3" s="415"/>
      <c r="AR3" s="415"/>
      <c r="AS3" s="415"/>
      <c r="AT3" s="415"/>
      <c r="AU3" s="415"/>
      <c r="AV3" s="415"/>
      <c r="AW3" s="415"/>
      <c r="AX3" s="415"/>
      <c r="AY3" s="415"/>
      <c r="AZ3" s="355"/>
      <c r="BA3" s="369"/>
      <c r="BB3" s="370"/>
      <c r="BC3" s="370"/>
      <c r="BD3" s="370"/>
      <c r="BE3" s="370"/>
      <c r="BF3" s="370"/>
      <c r="BG3" s="370"/>
      <c r="BH3" s="370"/>
      <c r="BI3" s="370"/>
      <c r="BJ3" s="370"/>
      <c r="BK3" s="370"/>
      <c r="BL3" s="370"/>
      <c r="BM3" s="370"/>
      <c r="BN3" s="370"/>
      <c r="BO3" s="370"/>
      <c r="BP3" s="370"/>
      <c r="BQ3" s="370"/>
      <c r="BR3" s="370"/>
      <c r="BS3" s="370"/>
      <c r="BT3" s="370"/>
      <c r="BU3" s="370"/>
      <c r="BV3" s="370"/>
      <c r="BW3" s="370"/>
      <c r="BX3" s="370"/>
      <c r="BY3" s="370"/>
      <c r="BZ3" s="370"/>
      <c r="CA3" s="370"/>
      <c r="CB3" s="370"/>
      <c r="CC3" s="370"/>
      <c r="CD3" s="370"/>
      <c r="CE3" s="370"/>
      <c r="CF3" s="370"/>
      <c r="CG3" s="370"/>
      <c r="CH3" s="370"/>
      <c r="CI3" s="370"/>
      <c r="CJ3" s="370"/>
      <c r="CK3" s="370"/>
      <c r="CL3" s="371"/>
      <c r="CM3" s="427"/>
      <c r="CN3" s="415"/>
      <c r="CO3" s="415"/>
      <c r="CP3" s="415"/>
      <c r="CQ3" s="415"/>
      <c r="CR3" s="415"/>
      <c r="CS3" s="415"/>
      <c r="CT3" s="415"/>
      <c r="CU3" s="355"/>
      <c r="CV3" s="355"/>
      <c r="CW3" s="355"/>
      <c r="CX3" s="355"/>
      <c r="CY3" s="355"/>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row>
    <row r="4" spans="1:201" ht="17.45" customHeight="1">
      <c r="A4" s="359" t="s">
        <v>960</v>
      </c>
      <c r="B4" s="360"/>
      <c r="C4" s="360"/>
      <c r="D4" s="360"/>
      <c r="E4" s="360"/>
      <c r="F4" s="360"/>
      <c r="G4" s="360"/>
      <c r="H4" s="360"/>
      <c r="I4" s="384"/>
      <c r="J4" s="372"/>
      <c r="K4" s="385" t="s">
        <v>392</v>
      </c>
      <c r="L4" s="385"/>
      <c r="M4" s="385"/>
      <c r="N4" s="385"/>
      <c r="O4" s="362"/>
      <c r="P4" s="385" t="s">
        <v>393</v>
      </c>
      <c r="Q4" s="385"/>
      <c r="R4" s="385"/>
      <c r="S4" s="385"/>
      <c r="T4" s="362"/>
      <c r="U4" s="385" t="s">
        <v>394</v>
      </c>
      <c r="V4" s="385"/>
      <c r="W4" s="385"/>
      <c r="X4" s="385"/>
      <c r="Y4" s="362"/>
      <c r="Z4" s="385" t="s">
        <v>395</v>
      </c>
      <c r="AA4" s="385"/>
      <c r="AB4" s="385"/>
      <c r="AC4" s="385"/>
      <c r="AD4" s="363"/>
      <c r="AE4" s="360"/>
      <c r="AF4" s="360"/>
      <c r="AG4" s="355"/>
      <c r="AH4" s="355"/>
      <c r="AI4" s="355"/>
      <c r="AJ4" s="355"/>
      <c r="AK4" s="355"/>
      <c r="AL4" s="384"/>
      <c r="AM4" s="427" t="str">
        <f>IF(COUNTIF(AN4:AQ4,TRUE)&gt;1,"複数選択",IF(COUNTIF(AN4:AQ4,TRUE)=0,"未入力",""))</f>
        <v>未入力</v>
      </c>
      <c r="AN4" s="415" t="b">
        <v>0</v>
      </c>
      <c r="AO4" s="415" t="b">
        <v>0</v>
      </c>
      <c r="AP4" s="415" t="b">
        <v>0</v>
      </c>
      <c r="AQ4" s="415" t="b">
        <v>0</v>
      </c>
      <c r="AR4" s="415"/>
      <c r="AS4" s="415">
        <f>COUNTIF(AN4:AQ4, TRUE)</f>
        <v>0</v>
      </c>
      <c r="AT4" s="415" t="str">
        <f>IF(AS4&gt;=2, "選択は1つまでです。",IF(COUNTIF(AN4:AQ4,TRUE)=0,"未入力です。",""))</f>
        <v>未入力です。</v>
      </c>
      <c r="AU4" s="415"/>
      <c r="AV4" s="415"/>
      <c r="AW4" s="415"/>
      <c r="AX4" s="415"/>
      <c r="AY4" s="415"/>
      <c r="AZ4" s="355"/>
      <c r="BA4" s="359" t="s">
        <v>960</v>
      </c>
      <c r="BB4" s="360"/>
      <c r="BC4" s="360"/>
      <c r="BD4" s="360"/>
      <c r="BE4" s="360"/>
      <c r="BF4" s="360"/>
      <c r="BG4" s="360"/>
      <c r="BH4" s="360"/>
      <c r="BI4" s="384"/>
      <c r="BJ4" s="372"/>
      <c r="BK4" s="385" t="s">
        <v>392</v>
      </c>
      <c r="BL4" s="385"/>
      <c r="BM4" s="385"/>
      <c r="BN4" s="385"/>
      <c r="BO4" s="362"/>
      <c r="BP4" s="385" t="s">
        <v>393</v>
      </c>
      <c r="BQ4" s="385"/>
      <c r="BR4" s="385"/>
      <c r="BS4" s="385"/>
      <c r="BT4" s="362"/>
      <c r="BU4" s="385" t="s">
        <v>394</v>
      </c>
      <c r="BV4" s="385"/>
      <c r="BW4" s="385"/>
      <c r="BX4" s="385"/>
      <c r="BY4" s="362"/>
      <c r="BZ4" s="385" t="s">
        <v>395</v>
      </c>
      <c r="CA4" s="385"/>
      <c r="CB4" s="385"/>
      <c r="CC4" s="385"/>
      <c r="CD4" s="363"/>
      <c r="CE4" s="360"/>
      <c r="CF4" s="360"/>
      <c r="CG4" s="355"/>
      <c r="CH4" s="355"/>
      <c r="CI4" s="355"/>
      <c r="CJ4" s="355"/>
      <c r="CK4" s="355"/>
      <c r="CL4" s="384"/>
      <c r="CM4" s="427" t="str">
        <f>IF(COUNTIF(CN4:CQ4,TRUE)&gt;1,"複数選択",IF(COUNTIF(CN4:CQ4,TRUE)=0,"未入力",""))</f>
        <v/>
      </c>
      <c r="CN4" s="415" t="b">
        <v>1</v>
      </c>
      <c r="CO4" s="415" t="b">
        <v>0</v>
      </c>
      <c r="CP4" s="415" t="b">
        <v>0</v>
      </c>
      <c r="CQ4" s="415" t="b">
        <v>0</v>
      </c>
      <c r="CR4" s="415"/>
      <c r="CS4" s="415">
        <f>COUNTIF(CN4:CQ4, TRUE)</f>
        <v>1</v>
      </c>
      <c r="CT4" s="415" t="str">
        <f>IF(CS4&gt;=2, "選択は1つまでです。",IF(COUNTIF(CN4:CQ4,TRUE)=0,"未入力です。",""))</f>
        <v/>
      </c>
      <c r="CU4" s="355"/>
      <c r="CV4" s="355"/>
      <c r="CW4" s="355"/>
      <c r="CX4" s="355"/>
      <c r="CY4" s="355"/>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row>
    <row r="5" spans="1:201" ht="3.95" customHeight="1">
      <c r="A5" s="359"/>
      <c r="B5" s="360"/>
      <c r="C5" s="360"/>
      <c r="D5" s="360"/>
      <c r="E5" s="360"/>
      <c r="F5" s="360"/>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c r="AF5" s="360"/>
      <c r="AG5" s="360"/>
      <c r="AH5" s="360"/>
      <c r="AI5" s="360"/>
      <c r="AJ5" s="360"/>
      <c r="AK5" s="360"/>
      <c r="AL5" s="361"/>
      <c r="AM5" s="427"/>
      <c r="AN5" s="415"/>
      <c r="AO5" s="415"/>
      <c r="AP5" s="415"/>
      <c r="AQ5" s="415"/>
      <c r="AR5" s="415"/>
      <c r="AS5" s="415"/>
      <c r="AT5" s="415"/>
      <c r="AU5" s="415"/>
      <c r="AV5" s="415"/>
      <c r="AW5" s="415"/>
      <c r="AX5" s="415"/>
      <c r="AY5" s="415"/>
      <c r="AZ5" s="355"/>
      <c r="BA5" s="359"/>
      <c r="BB5" s="360"/>
      <c r="BC5" s="360"/>
      <c r="BD5" s="360"/>
      <c r="BE5" s="360"/>
      <c r="BF5" s="360"/>
      <c r="BG5" s="360"/>
      <c r="BH5" s="360"/>
      <c r="BI5" s="360"/>
      <c r="BJ5" s="360"/>
      <c r="BK5" s="360"/>
      <c r="BL5" s="360"/>
      <c r="BM5" s="360"/>
      <c r="BN5" s="360"/>
      <c r="BO5" s="360"/>
      <c r="BP5" s="360"/>
      <c r="BQ5" s="360"/>
      <c r="BR5" s="360"/>
      <c r="BS5" s="360"/>
      <c r="BT5" s="360"/>
      <c r="BU5" s="360"/>
      <c r="BV5" s="360"/>
      <c r="BW5" s="360"/>
      <c r="BX5" s="360"/>
      <c r="BY5" s="360"/>
      <c r="BZ5" s="360"/>
      <c r="CA5" s="360"/>
      <c r="CB5" s="360"/>
      <c r="CC5" s="360"/>
      <c r="CD5" s="360"/>
      <c r="CE5" s="360"/>
      <c r="CF5" s="360"/>
      <c r="CG5" s="360"/>
      <c r="CH5" s="360"/>
      <c r="CI5" s="360"/>
      <c r="CJ5" s="360"/>
      <c r="CK5" s="360"/>
      <c r="CL5" s="361"/>
      <c r="CM5" s="427"/>
      <c r="CN5" s="415"/>
      <c r="CO5" s="415"/>
      <c r="CP5" s="415"/>
      <c r="CQ5" s="415"/>
      <c r="CR5" s="415"/>
      <c r="CS5" s="415"/>
      <c r="CT5" s="415"/>
      <c r="CU5" s="355"/>
      <c r="CV5" s="355"/>
      <c r="CW5" s="355"/>
      <c r="CX5" s="355"/>
      <c r="CY5" s="35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row>
    <row r="6" spans="1:201" ht="3.6" customHeight="1">
      <c r="A6" s="359"/>
      <c r="B6" s="360"/>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1"/>
      <c r="AM6" s="427"/>
      <c r="AN6" s="415"/>
      <c r="AO6" s="415"/>
      <c r="AP6" s="415"/>
      <c r="AQ6" s="415"/>
      <c r="AR6" s="415"/>
      <c r="AS6" s="415"/>
      <c r="AT6" s="415"/>
      <c r="AU6" s="415"/>
      <c r="AV6" s="415"/>
      <c r="AW6" s="415"/>
      <c r="AX6" s="415"/>
      <c r="AY6" s="415"/>
      <c r="AZ6" s="355"/>
      <c r="BA6" s="359"/>
      <c r="BB6" s="360"/>
      <c r="BC6" s="360"/>
      <c r="BD6" s="360"/>
      <c r="BE6" s="360"/>
      <c r="BF6" s="360"/>
      <c r="BG6" s="360"/>
      <c r="BH6" s="360"/>
      <c r="BI6" s="360"/>
      <c r="BJ6" s="360"/>
      <c r="BK6" s="360"/>
      <c r="BL6" s="360"/>
      <c r="BM6" s="360"/>
      <c r="BN6" s="360"/>
      <c r="BO6" s="360"/>
      <c r="BP6" s="360"/>
      <c r="BQ6" s="360"/>
      <c r="BR6" s="360"/>
      <c r="BS6" s="360"/>
      <c r="BT6" s="360"/>
      <c r="BU6" s="360"/>
      <c r="BV6" s="360"/>
      <c r="BW6" s="360"/>
      <c r="BX6" s="360"/>
      <c r="BY6" s="360"/>
      <c r="BZ6" s="360"/>
      <c r="CA6" s="360"/>
      <c r="CB6" s="360"/>
      <c r="CC6" s="360"/>
      <c r="CD6" s="360"/>
      <c r="CE6" s="360"/>
      <c r="CF6" s="360"/>
      <c r="CG6" s="360"/>
      <c r="CH6" s="360"/>
      <c r="CI6" s="360"/>
      <c r="CJ6" s="360"/>
      <c r="CK6" s="360"/>
      <c r="CL6" s="361"/>
      <c r="CM6" s="427"/>
      <c r="CN6" s="415"/>
      <c r="CO6" s="415"/>
      <c r="CP6" s="415"/>
      <c r="CQ6" s="415"/>
      <c r="CR6" s="415"/>
      <c r="CS6" s="415"/>
      <c r="CT6" s="415"/>
      <c r="CU6" s="355"/>
      <c r="CV6" s="355"/>
      <c r="CW6" s="355"/>
      <c r="CX6" s="355"/>
      <c r="CY6" s="355"/>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row>
    <row r="7" spans="1:201" ht="23.1" customHeight="1">
      <c r="A7" s="981" t="s">
        <v>844</v>
      </c>
      <c r="B7" s="982"/>
      <c r="C7" s="982"/>
      <c r="D7" s="982"/>
      <c r="E7" s="982"/>
      <c r="F7" s="982"/>
      <c r="G7" s="982"/>
      <c r="H7" s="982"/>
      <c r="I7" s="983"/>
      <c r="J7" s="991"/>
      <c r="K7" s="992"/>
      <c r="L7" s="992"/>
      <c r="M7" s="992"/>
      <c r="N7" s="992"/>
      <c r="O7" s="992"/>
      <c r="P7" s="992"/>
      <c r="Q7" s="992"/>
      <c r="R7" s="993"/>
      <c r="S7" s="360" t="s">
        <v>846</v>
      </c>
      <c r="T7" s="360"/>
      <c r="U7" s="360"/>
      <c r="V7" s="360"/>
      <c r="W7" s="360"/>
      <c r="X7" s="360"/>
      <c r="Y7" s="360"/>
      <c r="Z7" s="360"/>
      <c r="AA7" s="360"/>
      <c r="AB7" s="360"/>
      <c r="AC7" s="360"/>
      <c r="AD7" s="360"/>
      <c r="AE7" s="360"/>
      <c r="AF7" s="360"/>
      <c r="AG7" s="360"/>
      <c r="AH7" s="360"/>
      <c r="AI7" s="360"/>
      <c r="AJ7" s="360"/>
      <c r="AK7" s="360"/>
      <c r="AL7" s="361"/>
      <c r="AM7" s="415" t="str">
        <f>IF(COUNTA(J7)=0,"未入力","")</f>
        <v>未入力</v>
      </c>
      <c r="AN7" s="415"/>
      <c r="AO7" s="415"/>
      <c r="AP7" s="415"/>
      <c r="AQ7" s="415"/>
      <c r="AR7" s="415"/>
      <c r="AS7" s="415"/>
      <c r="AT7" s="415" t="str">
        <f>IF(COUNTA(J7)=0,"未入力です。","")</f>
        <v>未入力です。</v>
      </c>
      <c r="AU7" s="415"/>
      <c r="AV7" s="415"/>
      <c r="AW7" s="415"/>
      <c r="AX7" s="415"/>
      <c r="AY7" s="415"/>
      <c r="AZ7" s="355"/>
      <c r="BA7" s="981" t="s">
        <v>844</v>
      </c>
      <c r="BB7" s="982"/>
      <c r="BC7" s="982"/>
      <c r="BD7" s="982"/>
      <c r="BE7" s="982"/>
      <c r="BF7" s="982"/>
      <c r="BG7" s="982"/>
      <c r="BH7" s="982"/>
      <c r="BI7" s="983"/>
      <c r="BJ7" s="991"/>
      <c r="BK7" s="992"/>
      <c r="BL7" s="992"/>
      <c r="BM7" s="992"/>
      <c r="BN7" s="992"/>
      <c r="BO7" s="992"/>
      <c r="BP7" s="992"/>
      <c r="BQ7" s="992"/>
      <c r="BR7" s="993"/>
      <c r="BS7" s="360" t="s">
        <v>846</v>
      </c>
      <c r="BT7" s="360"/>
      <c r="BU7" s="360"/>
      <c r="BV7" s="360"/>
      <c r="BW7" s="360"/>
      <c r="BX7" s="360"/>
      <c r="BY7" s="360"/>
      <c r="BZ7" s="360"/>
      <c r="CA7" s="360"/>
      <c r="CB7" s="360"/>
      <c r="CC7" s="360"/>
      <c r="CD7" s="360"/>
      <c r="CE7" s="360"/>
      <c r="CF7" s="360"/>
      <c r="CG7" s="360"/>
      <c r="CH7" s="360"/>
      <c r="CI7" s="360"/>
      <c r="CJ7" s="360"/>
      <c r="CK7" s="360"/>
      <c r="CL7" s="361"/>
      <c r="CM7" s="415" t="str">
        <f>IF(COUNTA(BJ7)=0,"未入力","")</f>
        <v>未入力</v>
      </c>
      <c r="CN7" s="415"/>
      <c r="CO7" s="415"/>
      <c r="CP7" s="415"/>
      <c r="CQ7" s="415"/>
      <c r="CR7" s="415"/>
      <c r="CS7" s="415"/>
      <c r="CT7" s="415" t="str">
        <f>IF(COUNTA(BJ7)=0,"未入力です。","")</f>
        <v>未入力です。</v>
      </c>
      <c r="CU7" s="355"/>
      <c r="CV7" s="355"/>
      <c r="CW7" s="355"/>
      <c r="CX7" s="355"/>
      <c r="CY7" s="355"/>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row>
    <row r="8" spans="1:201" ht="5.0999999999999996" customHeight="1">
      <c r="A8" s="359"/>
      <c r="B8" s="360"/>
      <c r="C8" s="360"/>
      <c r="D8" s="360"/>
      <c r="E8" s="360"/>
      <c r="F8" s="360"/>
      <c r="G8" s="360"/>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1"/>
      <c r="AM8" s="427"/>
      <c r="AN8" s="415"/>
      <c r="AO8" s="415"/>
      <c r="AP8" s="415"/>
      <c r="AQ8" s="415"/>
      <c r="AR8" s="415"/>
      <c r="AS8" s="415"/>
      <c r="AT8" s="415"/>
      <c r="AU8" s="415"/>
      <c r="AV8" s="415"/>
      <c r="AW8" s="415"/>
      <c r="AX8" s="415"/>
      <c r="AY8" s="415"/>
      <c r="AZ8" s="355"/>
      <c r="BA8" s="359"/>
      <c r="BB8" s="360"/>
      <c r="BC8" s="360"/>
      <c r="BD8" s="360"/>
      <c r="BE8" s="360"/>
      <c r="BF8" s="360"/>
      <c r="BG8" s="360"/>
      <c r="BH8" s="360"/>
      <c r="BI8" s="360"/>
      <c r="BJ8" s="360"/>
      <c r="BK8" s="360"/>
      <c r="BL8" s="360"/>
      <c r="BM8" s="360"/>
      <c r="BN8" s="360"/>
      <c r="BO8" s="360"/>
      <c r="BP8" s="360"/>
      <c r="BQ8" s="360"/>
      <c r="BR8" s="360"/>
      <c r="BS8" s="360"/>
      <c r="BT8" s="360"/>
      <c r="BU8" s="360"/>
      <c r="BV8" s="360"/>
      <c r="BW8" s="360"/>
      <c r="BX8" s="360"/>
      <c r="BY8" s="360"/>
      <c r="BZ8" s="360"/>
      <c r="CA8" s="360"/>
      <c r="CB8" s="360"/>
      <c r="CC8" s="360"/>
      <c r="CD8" s="360"/>
      <c r="CE8" s="360"/>
      <c r="CF8" s="360"/>
      <c r="CG8" s="360"/>
      <c r="CH8" s="360"/>
      <c r="CI8" s="360"/>
      <c r="CJ8" s="360"/>
      <c r="CK8" s="360"/>
      <c r="CL8" s="361"/>
      <c r="CM8" s="427"/>
      <c r="CN8" s="415"/>
      <c r="CO8" s="415"/>
      <c r="CP8" s="415"/>
      <c r="CQ8" s="415"/>
      <c r="CR8" s="415"/>
      <c r="CS8" s="415"/>
      <c r="CT8" s="415"/>
      <c r="CU8" s="355"/>
      <c r="CV8" s="355"/>
      <c r="CW8" s="355"/>
      <c r="CX8" s="355"/>
      <c r="CY8" s="355"/>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row>
    <row r="9" spans="1:201" ht="18" customHeight="1">
      <c r="A9" s="981" t="s">
        <v>961</v>
      </c>
      <c r="B9" s="982"/>
      <c r="C9" s="982"/>
      <c r="D9" s="982"/>
      <c r="E9" s="982"/>
      <c r="F9" s="982"/>
      <c r="G9" s="982"/>
      <c r="H9" s="982"/>
      <c r="I9" s="982"/>
      <c r="J9" s="982"/>
      <c r="K9" s="982"/>
      <c r="L9" s="360"/>
      <c r="M9" s="360"/>
      <c r="N9" s="360"/>
      <c r="O9" s="360"/>
      <c r="P9" s="360"/>
      <c r="Q9" s="360"/>
      <c r="R9" s="360"/>
      <c r="S9" s="360"/>
      <c r="T9" s="360"/>
      <c r="U9" s="360"/>
      <c r="V9" s="360"/>
      <c r="W9" s="360"/>
      <c r="X9" s="360"/>
      <c r="Y9" s="360"/>
      <c r="Z9" s="360"/>
      <c r="AA9" s="360"/>
      <c r="AB9" s="360"/>
      <c r="AC9" s="360"/>
      <c r="AD9" s="360"/>
      <c r="AE9" s="360"/>
      <c r="AF9" s="360"/>
      <c r="AG9" s="360"/>
      <c r="AH9" s="360"/>
      <c r="AI9" s="360"/>
      <c r="AJ9" s="360"/>
      <c r="AK9" s="360"/>
      <c r="AL9" s="361"/>
      <c r="AM9" s="427"/>
      <c r="AN9" s="415"/>
      <c r="AO9" s="415"/>
      <c r="AP9" s="415"/>
      <c r="AQ9" s="415"/>
      <c r="AR9" s="415"/>
      <c r="AS9" s="415"/>
      <c r="AT9" s="415"/>
      <c r="AU9" s="415"/>
      <c r="AV9" s="415"/>
      <c r="AW9" s="415"/>
      <c r="AX9" s="415"/>
      <c r="AY9" s="415"/>
      <c r="AZ9" s="355"/>
      <c r="BA9" s="981" t="s">
        <v>962</v>
      </c>
      <c r="BB9" s="982"/>
      <c r="BC9" s="982"/>
      <c r="BD9" s="982"/>
      <c r="BE9" s="982"/>
      <c r="BF9" s="982"/>
      <c r="BG9" s="982"/>
      <c r="BH9" s="982"/>
      <c r="BI9" s="982"/>
      <c r="BJ9" s="982"/>
      <c r="BK9" s="982"/>
      <c r="BL9" s="360"/>
      <c r="BM9" s="360"/>
      <c r="BN9" s="360"/>
      <c r="BO9" s="360"/>
      <c r="BP9" s="360"/>
      <c r="BQ9" s="360"/>
      <c r="BR9" s="360"/>
      <c r="BS9" s="360"/>
      <c r="BT9" s="360"/>
      <c r="BU9" s="360"/>
      <c r="BV9" s="360"/>
      <c r="BW9" s="360"/>
      <c r="BX9" s="360"/>
      <c r="BY9" s="360"/>
      <c r="BZ9" s="360"/>
      <c r="CA9" s="360"/>
      <c r="CB9" s="360"/>
      <c r="CC9" s="360"/>
      <c r="CD9" s="360"/>
      <c r="CE9" s="360"/>
      <c r="CF9" s="360"/>
      <c r="CG9" s="360"/>
      <c r="CH9" s="360"/>
      <c r="CI9" s="360"/>
      <c r="CJ9" s="360"/>
      <c r="CK9" s="360"/>
      <c r="CL9" s="361"/>
      <c r="CM9" s="427"/>
      <c r="CN9" s="415"/>
      <c r="CO9" s="415"/>
      <c r="CP9" s="415"/>
      <c r="CQ9" s="415"/>
      <c r="CR9" s="415"/>
      <c r="CS9" s="415"/>
      <c r="CT9" s="415"/>
      <c r="CU9" s="355"/>
      <c r="CV9" s="355"/>
      <c r="CW9" s="355"/>
      <c r="CX9" s="355"/>
      <c r="CY9" s="355"/>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row>
    <row r="10" spans="1:201" ht="23.1" customHeight="1">
      <c r="A10" s="359"/>
      <c r="B10" s="910" t="s">
        <v>848</v>
      </c>
      <c r="C10" s="911"/>
      <c r="D10" s="911"/>
      <c r="E10" s="911"/>
      <c r="F10" s="911"/>
      <c r="G10" s="911"/>
      <c r="H10" s="911"/>
      <c r="I10" s="911"/>
      <c r="J10" s="976"/>
      <c r="K10" s="968"/>
      <c r="L10" s="968"/>
      <c r="M10" s="968"/>
      <c r="N10" s="968"/>
      <c r="O10" s="968"/>
      <c r="P10" s="968"/>
      <c r="Q10" s="968"/>
      <c r="R10" s="969"/>
      <c r="S10" s="970"/>
      <c r="T10" s="968"/>
      <c r="U10" s="968"/>
      <c r="V10" s="968"/>
      <c r="W10" s="968"/>
      <c r="X10" s="968"/>
      <c r="Y10" s="968"/>
      <c r="Z10" s="968"/>
      <c r="AA10" s="969"/>
      <c r="AB10" s="970"/>
      <c r="AC10" s="968"/>
      <c r="AD10" s="968"/>
      <c r="AE10" s="968"/>
      <c r="AF10" s="968"/>
      <c r="AG10" s="968"/>
      <c r="AH10" s="968"/>
      <c r="AI10" s="968"/>
      <c r="AJ10" s="971"/>
      <c r="AK10" s="386"/>
      <c r="AL10" s="387"/>
      <c r="AM10" s="427" t="str">
        <f>IF(COUNTA(J10,S10,AB10)=0,"未入力","")</f>
        <v>未入力</v>
      </c>
      <c r="AN10" s="415" t="str">
        <f>IF(T10&lt;&gt;"","1"&amp;TEXT(T10,"00"),
IF(T11&lt;&gt;"","2"&amp;TEXT(T11,"00"),
IF(T12&lt;&gt;"","3"&amp;TEXT(T12,"00"),"")))</f>
        <v/>
      </c>
      <c r="AO10" s="415"/>
      <c r="AP10" s="415"/>
      <c r="AQ10" s="415"/>
      <c r="AR10" s="415"/>
      <c r="AS10" s="415"/>
      <c r="AT10" s="415" t="str">
        <f>IF(COUNTA(J10,S10,AB10)=0,"未入力です。","")</f>
        <v>未入力です。</v>
      </c>
      <c r="AU10" s="415"/>
      <c r="AV10" s="415"/>
      <c r="AW10" s="415"/>
      <c r="AX10" s="415"/>
      <c r="AY10" s="415"/>
      <c r="AZ10" s="355"/>
      <c r="BA10" s="359"/>
      <c r="BB10" s="910" t="s">
        <v>963</v>
      </c>
      <c r="BC10" s="911"/>
      <c r="BD10" s="911"/>
      <c r="BE10" s="911"/>
      <c r="BF10" s="911"/>
      <c r="BG10" s="911"/>
      <c r="BH10" s="911"/>
      <c r="BI10" s="911"/>
      <c r="BJ10" s="976"/>
      <c r="BK10" s="968"/>
      <c r="BL10" s="968"/>
      <c r="BM10" s="968"/>
      <c r="BN10" s="968"/>
      <c r="BO10" s="968"/>
      <c r="BP10" s="968"/>
      <c r="BQ10" s="968"/>
      <c r="BR10" s="969"/>
      <c r="BS10" s="970"/>
      <c r="BT10" s="968"/>
      <c r="BU10" s="968"/>
      <c r="BV10" s="968"/>
      <c r="BW10" s="968"/>
      <c r="BX10" s="968"/>
      <c r="BY10" s="968"/>
      <c r="BZ10" s="968"/>
      <c r="CA10" s="969"/>
      <c r="CB10" s="970"/>
      <c r="CC10" s="968"/>
      <c r="CD10" s="968"/>
      <c r="CE10" s="968"/>
      <c r="CF10" s="968"/>
      <c r="CG10" s="968"/>
      <c r="CH10" s="968"/>
      <c r="CI10" s="968"/>
      <c r="CJ10" s="971"/>
      <c r="CK10" s="386"/>
      <c r="CL10" s="387"/>
      <c r="CM10" s="427" t="str">
        <f>IF(COUNTA(BJ10,BS10,CB10)=0,"未入力","")</f>
        <v>未入力</v>
      </c>
      <c r="CN10" s="415" t="str">
        <f>IF(BT10&lt;&gt;"","1"&amp;TEXT(BT10,"00"),
IF(BT11&lt;&gt;"","2"&amp;TEXT(BT11,"00"),
IF(BT12&lt;&gt;"","3"&amp;TEXT(BT12,"00"),"")))</f>
        <v/>
      </c>
      <c r="CO10" s="415"/>
      <c r="CP10" s="415"/>
      <c r="CQ10" s="415"/>
      <c r="CR10" s="415"/>
      <c r="CS10" s="415"/>
      <c r="CT10" s="415" t="str">
        <f>IF(COUNTA(BJ10,BS10,CB10)=0,"未入力です。","")</f>
        <v>未入力です。</v>
      </c>
      <c r="CU10" s="355"/>
      <c r="CV10" s="355"/>
      <c r="CW10" s="355"/>
      <c r="CX10" s="355"/>
      <c r="CY10" s="355"/>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row>
    <row r="11" spans="1:201" ht="39" customHeight="1">
      <c r="A11" s="359"/>
      <c r="B11" s="885" t="s">
        <v>849</v>
      </c>
      <c r="C11" s="886"/>
      <c r="D11" s="886"/>
      <c r="E11" s="886"/>
      <c r="F11" s="886"/>
      <c r="G11" s="886"/>
      <c r="H11" s="886"/>
      <c r="I11" s="886"/>
      <c r="J11" s="976"/>
      <c r="K11" s="968"/>
      <c r="L11" s="968"/>
      <c r="M11" s="968"/>
      <c r="N11" s="968"/>
      <c r="O11" s="968"/>
      <c r="P11" s="968"/>
      <c r="Q11" s="968"/>
      <c r="R11" s="969"/>
      <c r="S11" s="970"/>
      <c r="T11" s="968"/>
      <c r="U11" s="968"/>
      <c r="V11" s="968"/>
      <c r="W11" s="968"/>
      <c r="X11" s="968"/>
      <c r="Y11" s="968"/>
      <c r="Z11" s="968"/>
      <c r="AA11" s="969"/>
      <c r="AB11" s="970"/>
      <c r="AC11" s="968"/>
      <c r="AD11" s="968"/>
      <c r="AE11" s="968"/>
      <c r="AF11" s="968"/>
      <c r="AG11" s="968"/>
      <c r="AH11" s="968"/>
      <c r="AI11" s="968"/>
      <c r="AJ11" s="971"/>
      <c r="AK11" s="386"/>
      <c r="AL11" s="387"/>
      <c r="AM11" s="427"/>
      <c r="AN11" s="415" t="str">
        <f>IFERROR(IF(AND($J$10&lt;&gt;"",J11=""),"未入力があります（1列目）。",IF(AND($J$10="",J11&lt;&gt;""),"棟番号を入力してください（1列目）。","")),"")</f>
        <v/>
      </c>
      <c r="AO11" s="415" t="str">
        <f>IFERROR(IF(AND($S$10&lt;&gt;"",S11=""),"未入力があります（2列目）。",IF(AND($S$10="",S11&lt;&gt;""),"棟番号を入力してください（2列目）。","")),"")</f>
        <v/>
      </c>
      <c r="AP11" s="415" t="str">
        <f>IFERROR(IF(AND($AB$10&lt;&gt;"",AB11=""),"未入力があります（3列目）。",IF(AND($AB$10="",AB11&lt;&gt;""),"棟番号を入力してください（3列目）。","")),"")</f>
        <v/>
      </c>
      <c r="AQ11" s="415"/>
      <c r="AR11" s="415"/>
      <c r="AS11" s="415"/>
      <c r="AT11" s="415" t="str">
        <f>IF(OR(AND(J$10&lt;&gt;"",COUNTA(J11)=0),
AND(S$10&lt;&gt;"",COUNTA(S11)=0),
AND(AB$10&lt;&gt;"",COUNTA(AB11)=0)),"未入力があります。",
IF(OR(AND(J$10="",COUNTA(J11)=1),AND(S$10="",COUNTA(S11)=1),
AND(AB$10="",COUNTA(AB11)=1)),"棟番号を入力してください。","")
)</f>
        <v/>
      </c>
      <c r="AU11" s="415"/>
      <c r="AV11" s="415"/>
      <c r="AW11" s="415"/>
      <c r="AX11" s="415"/>
      <c r="AY11" s="415"/>
      <c r="AZ11" s="355"/>
      <c r="BA11" s="359"/>
      <c r="BB11" s="885" t="s">
        <v>849</v>
      </c>
      <c r="BC11" s="886"/>
      <c r="BD11" s="886"/>
      <c r="BE11" s="886"/>
      <c r="BF11" s="886"/>
      <c r="BG11" s="886"/>
      <c r="BH11" s="886"/>
      <c r="BI11" s="886"/>
      <c r="BJ11" s="976"/>
      <c r="BK11" s="968"/>
      <c r="BL11" s="968"/>
      <c r="BM11" s="968"/>
      <c r="BN11" s="968"/>
      <c r="BO11" s="968"/>
      <c r="BP11" s="968"/>
      <c r="BQ11" s="968"/>
      <c r="BR11" s="969"/>
      <c r="BS11" s="970"/>
      <c r="BT11" s="968"/>
      <c r="BU11" s="968"/>
      <c r="BV11" s="968"/>
      <c r="BW11" s="968"/>
      <c r="BX11" s="968"/>
      <c r="BY11" s="968"/>
      <c r="BZ11" s="968"/>
      <c r="CA11" s="969"/>
      <c r="CB11" s="970"/>
      <c r="CC11" s="968"/>
      <c r="CD11" s="968"/>
      <c r="CE11" s="968"/>
      <c r="CF11" s="968"/>
      <c r="CG11" s="968"/>
      <c r="CH11" s="968"/>
      <c r="CI11" s="968"/>
      <c r="CJ11" s="971"/>
      <c r="CK11" s="386"/>
      <c r="CL11" s="387"/>
      <c r="CM11" s="427"/>
      <c r="CN11" s="415" t="str">
        <f>IFERROR(IF(AND($J$10&lt;&gt;"",BJ11=""),"未入力があります（1列目）。",IF(AND($J$10="",BJ11&lt;&gt;""),"棟番号を入力してください（1列目）。","")),"")</f>
        <v/>
      </c>
      <c r="CO11" s="415" t="str">
        <f>IFERROR(IF(AND($S$10&lt;&gt;"",BS11=""),"未入力があります（2列目）。",IF(AND($S$10="",BS11&lt;&gt;""),"棟番号を入力してください（2列目）。","")),"")</f>
        <v/>
      </c>
      <c r="CP11" s="415" t="str">
        <f>IFERROR(IF(AND($AB$10&lt;&gt;"",CB11=""),"未入力があります（3列目）。",IF(AND($AB$10="",CB11&lt;&gt;""),"棟番号を入力してください（3列目）。","")),"")</f>
        <v/>
      </c>
      <c r="CQ11" s="415"/>
      <c r="CR11" s="415"/>
      <c r="CS11" s="415"/>
      <c r="CT11" s="415" t="str">
        <f>IF(OR(AND(BJ$10&lt;&gt;"",COUNTA(BJ11)=0),
AND(BS$10&lt;&gt;"",COUNTA(BS11)=0),
AND(CB$10&lt;&gt;"",COUNTA(CB11)=0)),"未入力があります。",
IF(OR(AND(BJ$10="",COUNTA(BJ11)=1),AND(BS$10="",COUNTA(BS11)=1),
AND(CB$10="",COUNTA(CB11)=1)),"棟番号を入力してください。","")
)</f>
        <v/>
      </c>
      <c r="CU11" s="355"/>
      <c r="CV11" s="355"/>
      <c r="CW11" s="355"/>
      <c r="CX11" s="355"/>
      <c r="CY11" s="355"/>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row>
    <row r="12" spans="1:201" ht="23.1" customHeight="1">
      <c r="A12" s="359"/>
      <c r="B12" s="889" t="s">
        <v>850</v>
      </c>
      <c r="C12" s="905"/>
      <c r="D12" s="905"/>
      <c r="E12" s="905"/>
      <c r="F12" s="905"/>
      <c r="G12" s="905"/>
      <c r="H12" s="905"/>
      <c r="I12" s="905"/>
      <c r="J12" s="976"/>
      <c r="K12" s="968"/>
      <c r="L12" s="968"/>
      <c r="M12" s="968"/>
      <c r="N12" s="968"/>
      <c r="O12" s="968"/>
      <c r="P12" s="968"/>
      <c r="Q12" s="968"/>
      <c r="R12" s="969"/>
      <c r="S12" s="970"/>
      <c r="T12" s="968"/>
      <c r="U12" s="968"/>
      <c r="V12" s="968"/>
      <c r="W12" s="968"/>
      <c r="X12" s="968"/>
      <c r="Y12" s="968"/>
      <c r="Z12" s="968"/>
      <c r="AA12" s="969"/>
      <c r="AB12" s="970"/>
      <c r="AC12" s="968"/>
      <c r="AD12" s="968"/>
      <c r="AE12" s="968"/>
      <c r="AF12" s="968"/>
      <c r="AG12" s="968"/>
      <c r="AH12" s="968"/>
      <c r="AI12" s="968"/>
      <c r="AJ12" s="971"/>
      <c r="AK12" s="386"/>
      <c r="AL12" s="387"/>
      <c r="AM12" s="427"/>
      <c r="AN12" s="415"/>
      <c r="AO12" s="415"/>
      <c r="AP12" s="415"/>
      <c r="AQ12" s="415"/>
      <c r="AR12" s="415"/>
      <c r="AS12" s="415"/>
      <c r="AT12" s="415" t="str">
        <f>IF(OR(AND(J$10&lt;&gt;"",COUNTA(J12)=0),
AND(S$10&lt;&gt;"",COUNTA(S12)=0),
AND(AB$10&lt;&gt;"",COUNTA(AB12)=0)),"未入力があります。",
IF(OR(AND(J$10="",COUNTA(J12)=1),AND(S$10="",COUNTA(S12)=1),
AND(AB$10="",COUNTA(AB12)=1)),"棟番号を入力してください。","")
)</f>
        <v/>
      </c>
      <c r="AU12" s="415"/>
      <c r="AV12" s="415"/>
      <c r="AW12" s="415"/>
      <c r="AX12" s="415"/>
      <c r="AY12" s="415"/>
      <c r="AZ12" s="355"/>
      <c r="BA12" s="359"/>
      <c r="BB12" s="889" t="s">
        <v>850</v>
      </c>
      <c r="BC12" s="905"/>
      <c r="BD12" s="905"/>
      <c r="BE12" s="905"/>
      <c r="BF12" s="905"/>
      <c r="BG12" s="905"/>
      <c r="BH12" s="905"/>
      <c r="BI12" s="905"/>
      <c r="BJ12" s="976"/>
      <c r="BK12" s="968"/>
      <c r="BL12" s="968"/>
      <c r="BM12" s="968"/>
      <c r="BN12" s="968"/>
      <c r="BO12" s="968"/>
      <c r="BP12" s="968"/>
      <c r="BQ12" s="968"/>
      <c r="BR12" s="969"/>
      <c r="BS12" s="970"/>
      <c r="BT12" s="968"/>
      <c r="BU12" s="968"/>
      <c r="BV12" s="968"/>
      <c r="BW12" s="968"/>
      <c r="BX12" s="968"/>
      <c r="BY12" s="968"/>
      <c r="BZ12" s="968"/>
      <c r="CA12" s="969"/>
      <c r="CB12" s="970"/>
      <c r="CC12" s="968"/>
      <c r="CD12" s="968"/>
      <c r="CE12" s="968"/>
      <c r="CF12" s="968"/>
      <c r="CG12" s="968"/>
      <c r="CH12" s="968"/>
      <c r="CI12" s="968"/>
      <c r="CJ12" s="971"/>
      <c r="CK12" s="386"/>
      <c r="CL12" s="387"/>
      <c r="CM12" s="427"/>
      <c r="CN12" s="415"/>
      <c r="CO12" s="415"/>
      <c r="CP12" s="415"/>
      <c r="CQ12" s="415"/>
      <c r="CR12" s="415"/>
      <c r="CS12" s="415"/>
      <c r="CT12" s="415" t="str">
        <f>IF(OR(AND(BJ$10&lt;&gt;"",COUNTA(BJ12)=0),
AND(BS$10&lt;&gt;"",COUNTA(BS12)=0),
AND(CB$10&lt;&gt;"",COUNTA(CB12)=0)),"未入力があります。",
IF(OR(AND(BJ$10="",COUNTA(BJ12)=1),AND(BS$10="",COUNTA(BS12)=1),
AND(CB$10="",COUNTA(CB12)=1)),"棟番号を入力してください。","")
)</f>
        <v/>
      </c>
      <c r="CU12" s="355"/>
      <c r="CV12" s="355"/>
      <c r="CW12" s="355"/>
      <c r="CX12" s="355"/>
      <c r="CY12" s="355"/>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row>
    <row r="13" spans="1:201" ht="17.100000000000001" customHeight="1">
      <c r="A13" s="359"/>
      <c r="B13" s="966"/>
      <c r="C13" s="926"/>
      <c r="D13" s="926"/>
      <c r="E13" s="926"/>
      <c r="F13" s="926"/>
      <c r="G13" s="926"/>
      <c r="H13" s="926"/>
      <c r="I13" s="926"/>
      <c r="J13" s="1040" t="s">
        <v>964</v>
      </c>
      <c r="K13" s="977"/>
      <c r="L13" s="977"/>
      <c r="M13" s="977"/>
      <c r="N13" s="977"/>
      <c r="O13" s="977"/>
      <c r="P13" s="977"/>
      <c r="Q13" s="977"/>
      <c r="R13" s="978"/>
      <c r="S13" s="1041" t="s">
        <v>964</v>
      </c>
      <c r="T13" s="977"/>
      <c r="U13" s="977"/>
      <c r="V13" s="977"/>
      <c r="W13" s="977"/>
      <c r="X13" s="977"/>
      <c r="Y13" s="977"/>
      <c r="Z13" s="977"/>
      <c r="AA13" s="978"/>
      <c r="AB13" s="1041" t="s">
        <v>964</v>
      </c>
      <c r="AC13" s="977"/>
      <c r="AD13" s="977"/>
      <c r="AE13" s="977"/>
      <c r="AF13" s="977"/>
      <c r="AG13" s="977"/>
      <c r="AH13" s="977"/>
      <c r="AI13" s="977"/>
      <c r="AJ13" s="979"/>
      <c r="AK13" s="388"/>
      <c r="AL13" s="387"/>
      <c r="AM13" s="427"/>
      <c r="AN13" s="415" t="b">
        <v>0</v>
      </c>
      <c r="AO13" s="415" t="b">
        <v>0</v>
      </c>
      <c r="AP13" s="415" t="b">
        <v>0</v>
      </c>
      <c r="AQ13" s="415"/>
      <c r="AR13" s="415"/>
      <c r="AS13" s="415"/>
      <c r="AT13" s="415"/>
      <c r="AU13" s="415"/>
      <c r="AV13" s="415"/>
      <c r="AW13" s="415"/>
      <c r="AX13" s="415"/>
      <c r="AY13" s="415"/>
      <c r="AZ13" s="355"/>
      <c r="BA13" s="359"/>
      <c r="BB13" s="966"/>
      <c r="BC13" s="926"/>
      <c r="BD13" s="926"/>
      <c r="BE13" s="926"/>
      <c r="BF13" s="926"/>
      <c r="BG13" s="926"/>
      <c r="BH13" s="926"/>
      <c r="BI13" s="926"/>
      <c r="BJ13" s="1040" t="s">
        <v>964</v>
      </c>
      <c r="BK13" s="977"/>
      <c r="BL13" s="977"/>
      <c r="BM13" s="977"/>
      <c r="BN13" s="977"/>
      <c r="BO13" s="977"/>
      <c r="BP13" s="977"/>
      <c r="BQ13" s="977"/>
      <c r="BR13" s="978"/>
      <c r="BS13" s="1041" t="s">
        <v>964</v>
      </c>
      <c r="BT13" s="977"/>
      <c r="BU13" s="977"/>
      <c r="BV13" s="977"/>
      <c r="BW13" s="977"/>
      <c r="BX13" s="977"/>
      <c r="BY13" s="977"/>
      <c r="BZ13" s="977"/>
      <c r="CA13" s="978"/>
      <c r="CB13" s="1041" t="s">
        <v>964</v>
      </c>
      <c r="CC13" s="977"/>
      <c r="CD13" s="977"/>
      <c r="CE13" s="977"/>
      <c r="CF13" s="977"/>
      <c r="CG13" s="977"/>
      <c r="CH13" s="977"/>
      <c r="CI13" s="977"/>
      <c r="CJ13" s="979"/>
      <c r="CK13" s="388"/>
      <c r="CL13" s="387"/>
      <c r="CM13" s="427"/>
      <c r="CN13" s="415" t="b">
        <v>0</v>
      </c>
      <c r="CO13" s="415" t="b">
        <v>0</v>
      </c>
      <c r="CP13" s="415" t="b">
        <v>0</v>
      </c>
      <c r="CQ13" s="415"/>
      <c r="CR13" s="415"/>
      <c r="CS13" s="415"/>
      <c r="CT13" s="415"/>
      <c r="CU13" s="355"/>
      <c r="CV13" s="355"/>
      <c r="CW13" s="355"/>
      <c r="CX13" s="355"/>
      <c r="CY13" s="355"/>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row>
    <row r="14" spans="1:201" ht="20.100000000000001" customHeight="1">
      <c r="A14" s="359"/>
      <c r="B14" s="955" t="s">
        <v>852</v>
      </c>
      <c r="C14" s="920"/>
      <c r="D14" s="920"/>
      <c r="E14" s="920"/>
      <c r="F14" s="920"/>
      <c r="G14" s="920"/>
      <c r="H14" s="920"/>
      <c r="I14" s="920"/>
      <c r="J14" s="956"/>
      <c r="K14" s="957"/>
      <c r="L14" s="957"/>
      <c r="M14" s="957"/>
      <c r="N14" s="957"/>
      <c r="O14" s="957"/>
      <c r="P14" s="957"/>
      <c r="Q14" s="957"/>
      <c r="R14" s="958"/>
      <c r="S14" s="962"/>
      <c r="T14" s="957"/>
      <c r="U14" s="957"/>
      <c r="V14" s="957"/>
      <c r="W14" s="957"/>
      <c r="X14" s="957"/>
      <c r="Y14" s="957"/>
      <c r="Z14" s="957"/>
      <c r="AA14" s="958"/>
      <c r="AB14" s="962"/>
      <c r="AC14" s="957"/>
      <c r="AD14" s="957"/>
      <c r="AE14" s="957"/>
      <c r="AF14" s="957"/>
      <c r="AG14" s="957"/>
      <c r="AH14" s="957"/>
      <c r="AI14" s="957"/>
      <c r="AJ14" s="964"/>
      <c r="AK14" s="381"/>
      <c r="AL14" s="389"/>
      <c r="AM14" s="427"/>
      <c r="AN14" s="415"/>
      <c r="AO14" s="415"/>
      <c r="AP14" s="415"/>
      <c r="AQ14" s="415"/>
      <c r="AR14" s="415"/>
      <c r="AS14" s="415"/>
      <c r="AT14" s="415" t="str">
        <f>IF(OR(AND(J$10&lt;&gt;"",COUNTA(J14)=0),
AND(S$10&lt;&gt;"",COUNTA(S14)=0),
AND(AB$10&lt;&gt;"",COUNTA(AB14)=0)),"未入力があります。",
IF(OR(AND(J$10="",COUNTA(J14)=1),AND(S$10="",COUNTA(S14)=1),
AND(AB$10="",COUNTA(AB14)=1)),"棟番号を入力してください。","")
)</f>
        <v/>
      </c>
      <c r="AU14" s="415"/>
      <c r="AV14" s="415"/>
      <c r="AW14" s="415"/>
      <c r="AX14" s="415"/>
      <c r="AY14" s="415"/>
      <c r="AZ14" s="355"/>
      <c r="BA14" s="359"/>
      <c r="BB14" s="955" t="s">
        <v>852</v>
      </c>
      <c r="BC14" s="920"/>
      <c r="BD14" s="920"/>
      <c r="BE14" s="920"/>
      <c r="BF14" s="920"/>
      <c r="BG14" s="920"/>
      <c r="BH14" s="920"/>
      <c r="BI14" s="920"/>
      <c r="BJ14" s="956"/>
      <c r="BK14" s="957"/>
      <c r="BL14" s="957"/>
      <c r="BM14" s="957"/>
      <c r="BN14" s="957"/>
      <c r="BO14" s="957"/>
      <c r="BP14" s="957"/>
      <c r="BQ14" s="957"/>
      <c r="BR14" s="958"/>
      <c r="BS14" s="962"/>
      <c r="BT14" s="957"/>
      <c r="BU14" s="957"/>
      <c r="BV14" s="957"/>
      <c r="BW14" s="957"/>
      <c r="BX14" s="957"/>
      <c r="BY14" s="957"/>
      <c r="BZ14" s="957"/>
      <c r="CA14" s="958"/>
      <c r="CB14" s="962"/>
      <c r="CC14" s="957"/>
      <c r="CD14" s="957"/>
      <c r="CE14" s="957"/>
      <c r="CF14" s="957"/>
      <c r="CG14" s="957"/>
      <c r="CH14" s="957"/>
      <c r="CI14" s="957"/>
      <c r="CJ14" s="964"/>
      <c r="CK14" s="381"/>
      <c r="CL14" s="389"/>
      <c r="CM14" s="427"/>
      <c r="CN14" s="415"/>
      <c r="CO14" s="415"/>
      <c r="CP14" s="415"/>
      <c r="CQ14" s="415"/>
      <c r="CR14" s="415"/>
      <c r="CS14" s="415"/>
      <c r="CT14" s="415" t="str">
        <f>IF(OR(AND(BJ$10&lt;&gt;"",COUNTA(BJ14)=0),
AND(BS$10&lt;&gt;"",COUNTA(BS14)=0),
AND(CB$10&lt;&gt;"",COUNTA(CB14)=0)),"未入力があります。",
IF(OR(AND(BJ$10="",COUNTA(BJ14)=1),AND(BS$10="",COUNTA(BS14)=1),
AND(CB$10="",COUNTA(CB14)=1)),"棟番号を入力してください。","")
)</f>
        <v/>
      </c>
      <c r="CU14" s="355"/>
      <c r="CV14" s="355"/>
      <c r="CW14" s="355"/>
      <c r="CX14" s="355"/>
      <c r="CY14" s="355"/>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row>
    <row r="15" spans="1:201" ht="15.95" customHeight="1">
      <c r="A15" s="359"/>
      <c r="B15" s="940"/>
      <c r="C15" s="941"/>
      <c r="D15" s="941"/>
      <c r="E15" s="941"/>
      <c r="F15" s="941"/>
      <c r="G15" s="941"/>
      <c r="H15" s="941"/>
      <c r="I15" s="941"/>
      <c r="J15" s="959"/>
      <c r="K15" s="960"/>
      <c r="L15" s="960"/>
      <c r="M15" s="960"/>
      <c r="N15" s="960"/>
      <c r="O15" s="960"/>
      <c r="P15" s="960"/>
      <c r="Q15" s="960"/>
      <c r="R15" s="961"/>
      <c r="S15" s="963"/>
      <c r="T15" s="960"/>
      <c r="U15" s="960"/>
      <c r="V15" s="960"/>
      <c r="W15" s="960"/>
      <c r="X15" s="960"/>
      <c r="Y15" s="960"/>
      <c r="Z15" s="960"/>
      <c r="AA15" s="961"/>
      <c r="AB15" s="963"/>
      <c r="AC15" s="960"/>
      <c r="AD15" s="960"/>
      <c r="AE15" s="960"/>
      <c r="AF15" s="960"/>
      <c r="AG15" s="960"/>
      <c r="AH15" s="960"/>
      <c r="AI15" s="960"/>
      <c r="AJ15" s="965"/>
      <c r="AK15" s="390"/>
      <c r="AL15" s="391"/>
      <c r="AM15" s="427"/>
      <c r="AN15" s="415"/>
      <c r="AO15" s="415"/>
      <c r="AP15" s="415"/>
      <c r="AQ15" s="415"/>
      <c r="AR15" s="415"/>
      <c r="AS15" s="415"/>
      <c r="AT15" s="415"/>
      <c r="AU15" s="415"/>
      <c r="AV15" s="415"/>
      <c r="AW15" s="415"/>
      <c r="AX15" s="415"/>
      <c r="AY15" s="415"/>
      <c r="AZ15" s="355"/>
      <c r="BA15" s="359"/>
      <c r="BB15" s="940"/>
      <c r="BC15" s="941"/>
      <c r="BD15" s="941"/>
      <c r="BE15" s="941"/>
      <c r="BF15" s="941"/>
      <c r="BG15" s="941"/>
      <c r="BH15" s="941"/>
      <c r="BI15" s="941"/>
      <c r="BJ15" s="959"/>
      <c r="BK15" s="960"/>
      <c r="BL15" s="960"/>
      <c r="BM15" s="960"/>
      <c r="BN15" s="960"/>
      <c r="BO15" s="960"/>
      <c r="BP15" s="960"/>
      <c r="BQ15" s="960"/>
      <c r="BR15" s="961"/>
      <c r="BS15" s="963"/>
      <c r="BT15" s="960"/>
      <c r="BU15" s="960"/>
      <c r="BV15" s="960"/>
      <c r="BW15" s="960"/>
      <c r="BX15" s="960"/>
      <c r="BY15" s="960"/>
      <c r="BZ15" s="960"/>
      <c r="CA15" s="961"/>
      <c r="CB15" s="963"/>
      <c r="CC15" s="960"/>
      <c r="CD15" s="960"/>
      <c r="CE15" s="960"/>
      <c r="CF15" s="960"/>
      <c r="CG15" s="960"/>
      <c r="CH15" s="960"/>
      <c r="CI15" s="960"/>
      <c r="CJ15" s="965"/>
      <c r="CK15" s="390"/>
      <c r="CL15" s="391"/>
      <c r="CM15" s="427"/>
      <c r="CN15" s="415"/>
      <c r="CO15" s="415"/>
      <c r="CP15" s="415"/>
      <c r="CQ15" s="415"/>
      <c r="CR15" s="415"/>
      <c r="CS15" s="415"/>
      <c r="CT15" s="415"/>
      <c r="CU15" s="355"/>
      <c r="CV15" s="355"/>
      <c r="CW15" s="355"/>
      <c r="CX15" s="355"/>
      <c r="CY15" s="35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row>
    <row r="16" spans="1:201" ht="23.1" customHeight="1">
      <c r="A16" s="359"/>
      <c r="B16" s="896" t="s">
        <v>965</v>
      </c>
      <c r="C16" s="897"/>
      <c r="D16" s="897"/>
      <c r="E16" s="897"/>
      <c r="F16" s="897"/>
      <c r="G16" s="897"/>
      <c r="H16" s="897"/>
      <c r="I16" s="897"/>
      <c r="J16" s="372"/>
      <c r="K16" s="900"/>
      <c r="L16" s="900"/>
      <c r="M16" s="900"/>
      <c r="N16" s="900"/>
      <c r="O16" s="900"/>
      <c r="P16" s="901" t="s">
        <v>855</v>
      </c>
      <c r="Q16" s="901"/>
      <c r="R16" s="392"/>
      <c r="S16" s="393"/>
      <c r="T16" s="900"/>
      <c r="U16" s="900"/>
      <c r="V16" s="900"/>
      <c r="W16" s="900"/>
      <c r="X16" s="900"/>
      <c r="Y16" s="901" t="s">
        <v>855</v>
      </c>
      <c r="Z16" s="901"/>
      <c r="AA16" s="392"/>
      <c r="AB16" s="393"/>
      <c r="AC16" s="900"/>
      <c r="AD16" s="900"/>
      <c r="AE16" s="900"/>
      <c r="AF16" s="900"/>
      <c r="AG16" s="900"/>
      <c r="AH16" s="901" t="s">
        <v>855</v>
      </c>
      <c r="AI16" s="901"/>
      <c r="AJ16" s="363"/>
      <c r="AK16" s="360"/>
      <c r="AL16" s="361"/>
      <c r="AM16" s="427" t="str">
        <f>IF(COUNTA(K16,T16,AC16)=0,"未入力","")</f>
        <v>未入力</v>
      </c>
      <c r="AN16" s="427"/>
      <c r="AO16" s="415"/>
      <c r="AP16" s="415"/>
      <c r="AQ16" s="415"/>
      <c r="AR16" s="415"/>
      <c r="AS16" s="415"/>
      <c r="AT16" s="415" t="str">
        <f>IF(OR(AND(J$10&lt;&gt;"",COUNTA(K16)=0),
AND(S$10&lt;&gt;"",COUNTA(T16)=0),
AND(AB$10&lt;&gt;"",COUNTA(AC16)=0)),"未入力があります。",
IF(OR(AND(J$10="",COUNTA(K16)=1),AND(S$10="",COUNTA(T16)=1),
AND(AB$10="",COUNTA(AC16)=1)),"棟番号を入力してください。","")
)</f>
        <v/>
      </c>
      <c r="AU16" s="415"/>
      <c r="AV16" s="415"/>
      <c r="AW16" s="415"/>
      <c r="AX16" s="415"/>
      <c r="AY16" s="415"/>
      <c r="AZ16" s="355"/>
      <c r="BA16" s="359"/>
      <c r="BB16" s="896" t="s">
        <v>965</v>
      </c>
      <c r="BC16" s="897"/>
      <c r="BD16" s="897"/>
      <c r="BE16" s="897"/>
      <c r="BF16" s="897"/>
      <c r="BG16" s="897"/>
      <c r="BH16" s="897"/>
      <c r="BI16" s="897"/>
      <c r="BJ16" s="372"/>
      <c r="BK16" s="900"/>
      <c r="BL16" s="900"/>
      <c r="BM16" s="900"/>
      <c r="BN16" s="900"/>
      <c r="BO16" s="900"/>
      <c r="BP16" s="901" t="s">
        <v>855</v>
      </c>
      <c r="BQ16" s="901"/>
      <c r="BR16" s="392"/>
      <c r="BS16" s="393"/>
      <c r="BT16" s="900"/>
      <c r="BU16" s="900"/>
      <c r="BV16" s="900"/>
      <c r="BW16" s="900"/>
      <c r="BX16" s="900"/>
      <c r="BY16" s="901" t="s">
        <v>855</v>
      </c>
      <c r="BZ16" s="901"/>
      <c r="CA16" s="392"/>
      <c r="CB16" s="393"/>
      <c r="CC16" s="900"/>
      <c r="CD16" s="900"/>
      <c r="CE16" s="900"/>
      <c r="CF16" s="900"/>
      <c r="CG16" s="900"/>
      <c r="CH16" s="901" t="s">
        <v>855</v>
      </c>
      <c r="CI16" s="901"/>
      <c r="CJ16" s="363"/>
      <c r="CK16" s="360"/>
      <c r="CL16" s="361"/>
      <c r="CM16" s="427" t="str">
        <f>IF(COUNTA(BK16,BT16,CC16)=0,"未入力","")</f>
        <v>未入力</v>
      </c>
      <c r="CN16" s="427"/>
      <c r="CO16" s="415"/>
      <c r="CP16" s="415"/>
      <c r="CQ16" s="415"/>
      <c r="CR16" s="415"/>
      <c r="CS16" s="415"/>
      <c r="CT16" s="415" t="str">
        <f>IF(OR(AND(BJ$10&lt;&gt;"",COUNTA(BK16)=0),
AND(BS$10&lt;&gt;"",COUNTA(BT16)=0),
AND(CB$10&lt;&gt;"",COUNTA(CC16)=0)),"未入力があります。",
IF(OR(AND(BJ$10="",COUNTA(BK16)=1),AND(BS$10="",COUNTA(BT16)=1),
AND(CB$10="",COUNTA(CC16)=1)),"棟番号を入力してください。","")
)</f>
        <v/>
      </c>
      <c r="CU16" s="355"/>
      <c r="CV16" s="355"/>
      <c r="CW16" s="355"/>
      <c r="CX16" s="355"/>
      <c r="CY16" s="355"/>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row>
    <row r="17" spans="1:201" ht="12" customHeight="1">
      <c r="A17" s="359"/>
      <c r="B17" s="889" t="s">
        <v>856</v>
      </c>
      <c r="C17" s="890"/>
      <c r="D17" s="890"/>
      <c r="E17" s="890"/>
      <c r="F17" s="890"/>
      <c r="G17" s="890"/>
      <c r="H17" s="890"/>
      <c r="I17" s="890"/>
      <c r="J17" s="374"/>
      <c r="K17" s="357"/>
      <c r="L17" s="357"/>
      <c r="M17" s="357"/>
      <c r="N17" s="357"/>
      <c r="O17" s="357"/>
      <c r="P17" s="357"/>
      <c r="Q17" s="357"/>
      <c r="R17" s="394"/>
      <c r="S17" s="395"/>
      <c r="T17" s="949"/>
      <c r="U17" s="949"/>
      <c r="V17" s="949"/>
      <c r="W17" s="949"/>
      <c r="X17" s="949"/>
      <c r="Y17" s="357"/>
      <c r="Z17" s="357"/>
      <c r="AA17" s="394"/>
      <c r="AB17" s="395"/>
      <c r="AC17" s="357"/>
      <c r="AD17" s="357"/>
      <c r="AE17" s="357"/>
      <c r="AF17" s="357"/>
      <c r="AG17" s="357"/>
      <c r="AH17" s="357"/>
      <c r="AI17" s="357"/>
      <c r="AJ17" s="358"/>
      <c r="AK17" s="360"/>
      <c r="AL17" s="361"/>
      <c r="AM17" s="427"/>
      <c r="AN17" s="415"/>
      <c r="AO17" s="415"/>
      <c r="AP17" s="415"/>
      <c r="AQ17" s="415"/>
      <c r="AR17" s="415"/>
      <c r="AS17" s="415">
        <f>COUNTIF(AN17:AN23, TRUE)</f>
        <v>0</v>
      </c>
      <c r="AT17" s="415"/>
      <c r="AU17" s="415"/>
      <c r="AV17" s="415"/>
      <c r="AW17" s="415"/>
      <c r="AX17" s="415"/>
      <c r="AY17" s="415"/>
      <c r="AZ17" s="355"/>
      <c r="BA17" s="359"/>
      <c r="BB17" s="889" t="s">
        <v>856</v>
      </c>
      <c r="BC17" s="890"/>
      <c r="BD17" s="890"/>
      <c r="BE17" s="890"/>
      <c r="BF17" s="890"/>
      <c r="BG17" s="890"/>
      <c r="BH17" s="890"/>
      <c r="BI17" s="890"/>
      <c r="BJ17" s="374"/>
      <c r="BK17" s="357"/>
      <c r="BL17" s="357"/>
      <c r="BM17" s="357"/>
      <c r="BN17" s="357"/>
      <c r="BO17" s="357"/>
      <c r="BP17" s="357"/>
      <c r="BQ17" s="357"/>
      <c r="BR17" s="394"/>
      <c r="BS17" s="395"/>
      <c r="BT17" s="949"/>
      <c r="BU17" s="949"/>
      <c r="BV17" s="949"/>
      <c r="BW17" s="949"/>
      <c r="BX17" s="949"/>
      <c r="BY17" s="357"/>
      <c r="BZ17" s="357"/>
      <c r="CA17" s="394"/>
      <c r="CB17" s="395"/>
      <c r="CC17" s="357"/>
      <c r="CD17" s="357"/>
      <c r="CE17" s="357"/>
      <c r="CF17" s="357"/>
      <c r="CG17" s="357"/>
      <c r="CH17" s="357"/>
      <c r="CI17" s="357"/>
      <c r="CJ17" s="358"/>
      <c r="CK17" s="360"/>
      <c r="CL17" s="361"/>
      <c r="CM17" s="427"/>
      <c r="CN17" s="415"/>
      <c r="CO17" s="415"/>
      <c r="CP17" s="415"/>
      <c r="CQ17" s="415"/>
      <c r="CR17" s="415"/>
      <c r="CS17" s="415">
        <f>COUNTIF(CN17:CN23, TRUE)</f>
        <v>0</v>
      </c>
      <c r="CT17" s="415"/>
      <c r="CU17" s="355"/>
      <c r="CV17" s="355"/>
      <c r="CW17" s="355"/>
      <c r="CX17" s="355"/>
      <c r="CY17" s="355"/>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row>
    <row r="18" spans="1:201" ht="18.95" customHeight="1">
      <c r="A18" s="359"/>
      <c r="B18" s="927"/>
      <c r="C18" s="928"/>
      <c r="D18" s="928"/>
      <c r="E18" s="928"/>
      <c r="F18" s="928"/>
      <c r="G18" s="928"/>
      <c r="H18" s="928"/>
      <c r="I18" s="928"/>
      <c r="J18" s="364"/>
      <c r="K18" s="894"/>
      <c r="L18" s="894"/>
      <c r="M18" s="894"/>
      <c r="N18" s="894"/>
      <c r="O18" s="894"/>
      <c r="P18" s="895" t="s">
        <v>92</v>
      </c>
      <c r="Q18" s="895"/>
      <c r="R18" s="396"/>
      <c r="S18" s="397"/>
      <c r="T18" s="951"/>
      <c r="U18" s="951"/>
      <c r="V18" s="951"/>
      <c r="W18" s="951"/>
      <c r="X18" s="951"/>
      <c r="Y18" s="895" t="s">
        <v>699</v>
      </c>
      <c r="Z18" s="895"/>
      <c r="AA18" s="396"/>
      <c r="AB18" s="397"/>
      <c r="AC18" s="894"/>
      <c r="AD18" s="894"/>
      <c r="AE18" s="894"/>
      <c r="AF18" s="894"/>
      <c r="AG18" s="894"/>
      <c r="AH18" s="895" t="s">
        <v>699</v>
      </c>
      <c r="AI18" s="895"/>
      <c r="AJ18" s="366"/>
      <c r="AK18" s="360"/>
      <c r="AL18" s="361"/>
      <c r="AM18" s="441"/>
      <c r="AN18" s="415"/>
      <c r="AO18" s="415"/>
      <c r="AP18" s="415"/>
      <c r="AQ18" s="415"/>
      <c r="AR18" s="415"/>
      <c r="AS18" s="415">
        <f>COUNTIF(AO17:AO23, TRUE)</f>
        <v>0</v>
      </c>
      <c r="AT18" s="415"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415"/>
      <c r="AV18" s="415"/>
      <c r="AW18" s="415"/>
      <c r="AX18" s="415"/>
      <c r="AY18" s="415"/>
      <c r="AZ18" s="355"/>
      <c r="BA18" s="359"/>
      <c r="BB18" s="927"/>
      <c r="BC18" s="928"/>
      <c r="BD18" s="928"/>
      <c r="BE18" s="928"/>
      <c r="BF18" s="928"/>
      <c r="BG18" s="928"/>
      <c r="BH18" s="928"/>
      <c r="BI18" s="928"/>
      <c r="BJ18" s="364"/>
      <c r="BK18" s="894"/>
      <c r="BL18" s="894"/>
      <c r="BM18" s="894"/>
      <c r="BN18" s="894"/>
      <c r="BO18" s="894"/>
      <c r="BP18" s="895" t="s">
        <v>966</v>
      </c>
      <c r="BQ18" s="895"/>
      <c r="BR18" s="396"/>
      <c r="BS18" s="397"/>
      <c r="BT18" s="951"/>
      <c r="BU18" s="951"/>
      <c r="BV18" s="951"/>
      <c r="BW18" s="951"/>
      <c r="BX18" s="951"/>
      <c r="BY18" s="895" t="s">
        <v>699</v>
      </c>
      <c r="BZ18" s="895"/>
      <c r="CA18" s="396"/>
      <c r="CB18" s="397"/>
      <c r="CC18" s="894"/>
      <c r="CD18" s="894"/>
      <c r="CE18" s="894"/>
      <c r="CF18" s="894"/>
      <c r="CG18" s="894"/>
      <c r="CH18" s="895" t="s">
        <v>699</v>
      </c>
      <c r="CI18" s="895"/>
      <c r="CJ18" s="366"/>
      <c r="CK18" s="360"/>
      <c r="CL18" s="361"/>
      <c r="CM18" s="441"/>
      <c r="CN18" s="415"/>
      <c r="CO18" s="415"/>
      <c r="CP18" s="415"/>
      <c r="CQ18" s="415"/>
      <c r="CR18" s="415"/>
      <c r="CS18" s="415">
        <f>COUNTIF(CO17:CO23, TRUE)</f>
        <v>0</v>
      </c>
      <c r="CT18" s="415"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355"/>
      <c r="CV18" s="355"/>
      <c r="CW18" s="355"/>
      <c r="CX18" s="355"/>
      <c r="CY18" s="355"/>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row>
    <row r="19" spans="1:201" ht="8.4499999999999993" hidden="1" customHeight="1">
      <c r="A19" s="359"/>
      <c r="B19" s="398"/>
      <c r="C19" s="398"/>
      <c r="D19" s="398"/>
      <c r="E19" s="398"/>
      <c r="F19" s="398"/>
      <c r="G19" s="398"/>
      <c r="H19" s="398"/>
      <c r="I19" s="399"/>
      <c r="J19" s="359"/>
      <c r="K19" s="445"/>
      <c r="L19" s="445"/>
      <c r="M19" s="445"/>
      <c r="N19" s="445"/>
      <c r="O19" s="367"/>
      <c r="P19" s="367"/>
      <c r="Q19" s="360"/>
      <c r="R19" s="401"/>
      <c r="S19" s="402"/>
      <c r="T19" s="445"/>
      <c r="U19" s="445"/>
      <c r="V19" s="445"/>
      <c r="W19" s="445"/>
      <c r="X19" s="367"/>
      <c r="Y19" s="367"/>
      <c r="Z19" s="360"/>
      <c r="AA19" s="401"/>
      <c r="AB19" s="402"/>
      <c r="AC19" s="445"/>
      <c r="AD19" s="445"/>
      <c r="AE19" s="445"/>
      <c r="AF19" s="445"/>
      <c r="AG19" s="367"/>
      <c r="AH19" s="367"/>
      <c r="AI19" s="360"/>
      <c r="AJ19" s="361"/>
      <c r="AK19" s="360"/>
      <c r="AL19" s="361"/>
      <c r="AM19" s="442"/>
      <c r="AN19" s="415" t="b">
        <v>0</v>
      </c>
      <c r="AO19" s="415" t="b">
        <v>0</v>
      </c>
      <c r="AP19" s="415" t="b">
        <v>0</v>
      </c>
      <c r="AQ19" s="415"/>
      <c r="AR19" s="415"/>
      <c r="AS19" s="415">
        <f>COUNTIF(AP17:AP23, TRUE)</f>
        <v>0</v>
      </c>
      <c r="AT19" s="415" t="str">
        <f>IF(OR(AND(J$10&lt;&gt;"",COUNTA(K19)=0),
AND(S$10&lt;&gt;"",COUNTA(T19)=0),
AND(AB$10&lt;&gt;"",COUNTA(AC19)=0)),"未入力があります。",
IF(OR(AND(J$10="",COUNTA(K19)=1),AND(S$10="",COUNTA(T19)=1),
AND(AB$10="",COUNTA(AC19)=1)),"棟番号を入力してください。","")
)</f>
        <v/>
      </c>
      <c r="AU19" s="415"/>
      <c r="AV19" s="415"/>
      <c r="AW19" s="415"/>
      <c r="AX19" s="415"/>
      <c r="AY19" s="415"/>
      <c r="AZ19" s="355"/>
      <c r="BA19" s="359"/>
      <c r="BB19" s="398"/>
      <c r="BC19" s="398"/>
      <c r="BD19" s="398"/>
      <c r="BE19" s="398"/>
      <c r="BF19" s="398"/>
      <c r="BG19" s="398"/>
      <c r="BH19" s="398"/>
      <c r="BI19" s="399"/>
      <c r="BJ19" s="359"/>
      <c r="BK19" s="445"/>
      <c r="BL19" s="445"/>
      <c r="BM19" s="445"/>
      <c r="BN19" s="445"/>
      <c r="BO19" s="367"/>
      <c r="BP19" s="367"/>
      <c r="BQ19" s="360"/>
      <c r="BR19" s="401"/>
      <c r="BS19" s="402"/>
      <c r="BT19" s="445"/>
      <c r="BU19" s="445"/>
      <c r="BV19" s="445"/>
      <c r="BW19" s="445"/>
      <c r="BX19" s="367"/>
      <c r="BY19" s="367"/>
      <c r="BZ19" s="360"/>
      <c r="CA19" s="401"/>
      <c r="CB19" s="402"/>
      <c r="CC19" s="445"/>
      <c r="CD19" s="445"/>
      <c r="CE19" s="445"/>
      <c r="CF19" s="445"/>
      <c r="CG19" s="367"/>
      <c r="CH19" s="367"/>
      <c r="CI19" s="360"/>
      <c r="CJ19" s="361"/>
      <c r="CK19" s="360"/>
      <c r="CL19" s="361"/>
      <c r="CM19" s="442"/>
      <c r="CN19" s="415" t="b">
        <v>0</v>
      </c>
      <c r="CO19" s="415" t="b">
        <v>0</v>
      </c>
      <c r="CP19" s="415" t="b">
        <v>0</v>
      </c>
      <c r="CQ19" s="415"/>
      <c r="CR19" s="415"/>
      <c r="CS19" s="415">
        <f>COUNTIF(CP17:CP23, TRUE)</f>
        <v>0</v>
      </c>
      <c r="CT19" s="415" t="str">
        <f>IF(OR(AND(BJ$10&lt;&gt;"",COUNTA(BK19)=0),
AND(BS$10&lt;&gt;"",COUNTA(BT19)=0),
AND(CB$10&lt;&gt;"",COUNTA(CC19)=0)),"未入力があります。",
IF(OR(AND(BJ$10="",COUNTA(BK19)=1),AND(BS$10="",COUNTA(BT19)=1),
AND(CB$10="",COUNTA(CC19)=1)),"棟番号を入力してください。","")
)</f>
        <v/>
      </c>
      <c r="CU19" s="355"/>
      <c r="CV19" s="355"/>
      <c r="CW19" s="355"/>
      <c r="CX19" s="355"/>
      <c r="CY19" s="355"/>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row>
    <row r="20" spans="1:201" ht="23.1" customHeight="1">
      <c r="A20" s="359"/>
      <c r="B20" s="889" t="s">
        <v>857</v>
      </c>
      <c r="C20" s="890"/>
      <c r="D20" s="890"/>
      <c r="E20" s="890"/>
      <c r="F20" s="890"/>
      <c r="G20" s="890"/>
      <c r="H20" s="890"/>
      <c r="I20" s="918"/>
      <c r="J20" s="403" t="s">
        <v>967</v>
      </c>
      <c r="K20" s="942" t="s">
        <v>859</v>
      </c>
      <c r="L20" s="943"/>
      <c r="M20" s="944"/>
      <c r="N20" s="945"/>
      <c r="O20" s="945"/>
      <c r="P20" s="945"/>
      <c r="Q20" s="945"/>
      <c r="R20" s="946"/>
      <c r="S20" s="358" t="s">
        <v>968</v>
      </c>
      <c r="T20" s="942" t="s">
        <v>859</v>
      </c>
      <c r="U20" s="943"/>
      <c r="V20" s="944"/>
      <c r="W20" s="945"/>
      <c r="X20" s="945"/>
      <c r="Y20" s="945"/>
      <c r="Z20" s="945"/>
      <c r="AA20" s="946"/>
      <c r="AB20" s="358" t="s">
        <v>968</v>
      </c>
      <c r="AC20" s="942" t="s">
        <v>859</v>
      </c>
      <c r="AD20" s="943"/>
      <c r="AE20" s="944"/>
      <c r="AF20" s="945"/>
      <c r="AG20" s="945"/>
      <c r="AH20" s="945"/>
      <c r="AI20" s="945"/>
      <c r="AJ20" s="946"/>
      <c r="AK20" s="360"/>
      <c r="AL20" s="361"/>
      <c r="AM20" s="442" t="str">
        <f>AT20&amp;AT21&amp;AT22&amp;AT23&amp;AT24&amp;AT25</f>
        <v/>
      </c>
      <c r="AN20" s="415"/>
      <c r="AO20" s="415"/>
      <c r="AP20" s="415"/>
      <c r="AQ20" s="415"/>
      <c r="AR20" s="415"/>
      <c r="AS20" s="415"/>
      <c r="AT20" s="415" t="str">
        <f>IF(OR(AND(N20="",COUNTA(N21)=1),
AND(W20="",COUNTA(W21)=1),
AND(AF20="",COUNTA(AF21)=1)),"未入力です。",
IF(OR(AND(J$10="",COUNTA(N20)=1),AND(S$10="",COUNTA(W20)=1),
AND(AB$10="",COUNTA(AF20)=1)),"棟番号を入力してください。",""))</f>
        <v/>
      </c>
      <c r="AU20" s="415"/>
      <c r="AV20" s="415"/>
      <c r="AW20" s="415"/>
      <c r="AX20" s="415"/>
      <c r="AY20" s="415"/>
      <c r="AZ20" s="355"/>
      <c r="BA20" s="359"/>
      <c r="BB20" s="889" t="s">
        <v>857</v>
      </c>
      <c r="BC20" s="890"/>
      <c r="BD20" s="890"/>
      <c r="BE20" s="890"/>
      <c r="BF20" s="890"/>
      <c r="BG20" s="890"/>
      <c r="BH20" s="890"/>
      <c r="BI20" s="918"/>
      <c r="BJ20" s="403" t="s">
        <v>968</v>
      </c>
      <c r="BK20" s="942" t="s">
        <v>859</v>
      </c>
      <c r="BL20" s="943"/>
      <c r="BM20" s="944"/>
      <c r="BN20" s="945"/>
      <c r="BO20" s="945"/>
      <c r="BP20" s="945"/>
      <c r="BQ20" s="945"/>
      <c r="BR20" s="946"/>
      <c r="BS20" s="358" t="s">
        <v>969</v>
      </c>
      <c r="BT20" s="942" t="s">
        <v>859</v>
      </c>
      <c r="BU20" s="943"/>
      <c r="BV20" s="944"/>
      <c r="BW20" s="945"/>
      <c r="BX20" s="945"/>
      <c r="BY20" s="945"/>
      <c r="BZ20" s="945"/>
      <c r="CA20" s="946"/>
      <c r="CB20" s="358" t="s">
        <v>861</v>
      </c>
      <c r="CC20" s="942" t="s">
        <v>859</v>
      </c>
      <c r="CD20" s="943"/>
      <c r="CE20" s="944"/>
      <c r="CF20" s="945"/>
      <c r="CG20" s="945"/>
      <c r="CH20" s="945"/>
      <c r="CI20" s="945"/>
      <c r="CJ20" s="946"/>
      <c r="CK20" s="360"/>
      <c r="CL20" s="361"/>
      <c r="CM20" s="442" t="str">
        <f>CT20&amp;CT21&amp;CT22&amp;CT23&amp;CT24&amp;CT25</f>
        <v/>
      </c>
      <c r="CN20" s="415"/>
      <c r="CO20" s="415"/>
      <c r="CP20" s="415"/>
      <c r="CQ20" s="415"/>
      <c r="CR20" s="415"/>
      <c r="CS20" s="415"/>
      <c r="CT20" s="415" t="str">
        <f>IF(OR(AND(BN20="",COUNTA(BN21)=1),
AND(BW20="",COUNTA(BW21)=1),
AND(CF20="",COUNTA(CF21)=1)),"未入力です。",
IF(OR(AND(BJ$10="",COUNTA(BN20)=1),AND(BS$10="",COUNTA(BW20)=1),
AND(CB$10="",COUNTA(CF20)=1)),"棟番号を入力してください。",""))</f>
        <v/>
      </c>
      <c r="CU20" s="355"/>
      <c r="CV20" s="355"/>
      <c r="CW20" s="355"/>
      <c r="CX20" s="355"/>
      <c r="CY20" s="355"/>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row>
    <row r="21" spans="1:201" ht="23.1" customHeight="1">
      <c r="A21" s="359"/>
      <c r="B21" s="952"/>
      <c r="C21" s="953"/>
      <c r="D21" s="953"/>
      <c r="E21" s="953"/>
      <c r="F21" s="953"/>
      <c r="G21" s="953"/>
      <c r="H21" s="953"/>
      <c r="I21" s="954"/>
      <c r="J21" s="404"/>
      <c r="K21" s="942" t="s">
        <v>198</v>
      </c>
      <c r="L21" s="943"/>
      <c r="M21" s="944"/>
      <c r="N21" s="934"/>
      <c r="O21" s="934"/>
      <c r="P21" s="934"/>
      <c r="Q21" s="934"/>
      <c r="R21" s="392" t="s">
        <v>862</v>
      </c>
      <c r="S21" s="366"/>
      <c r="T21" s="942" t="s">
        <v>198</v>
      </c>
      <c r="U21" s="943"/>
      <c r="V21" s="943"/>
      <c r="W21" s="934"/>
      <c r="X21" s="934"/>
      <c r="Y21" s="934"/>
      <c r="Z21" s="934"/>
      <c r="AA21" s="392" t="s">
        <v>92</v>
      </c>
      <c r="AB21" s="366"/>
      <c r="AC21" s="942" t="s">
        <v>198</v>
      </c>
      <c r="AD21" s="943"/>
      <c r="AE21" s="943"/>
      <c r="AF21" s="934"/>
      <c r="AG21" s="934"/>
      <c r="AH21" s="934"/>
      <c r="AI21" s="934"/>
      <c r="AJ21" s="392" t="s">
        <v>92</v>
      </c>
      <c r="AK21" s="360"/>
      <c r="AL21" s="361"/>
      <c r="AM21" s="442"/>
      <c r="AN21" s="415"/>
      <c r="AO21" s="415"/>
      <c r="AP21" s="415"/>
      <c r="AQ21" s="415"/>
      <c r="AR21" s="415"/>
      <c r="AS21" s="415"/>
      <c r="AT21" s="415"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415"/>
      <c r="AV21" s="415"/>
      <c r="AW21" s="415"/>
      <c r="AX21" s="415"/>
      <c r="AY21" s="415"/>
      <c r="AZ21" s="355"/>
      <c r="BA21" s="359"/>
      <c r="BB21" s="952"/>
      <c r="BC21" s="953"/>
      <c r="BD21" s="953"/>
      <c r="BE21" s="953"/>
      <c r="BF21" s="953"/>
      <c r="BG21" s="953"/>
      <c r="BH21" s="953"/>
      <c r="BI21" s="954"/>
      <c r="BJ21" s="404"/>
      <c r="BK21" s="942" t="s">
        <v>198</v>
      </c>
      <c r="BL21" s="943"/>
      <c r="BM21" s="944"/>
      <c r="BN21" s="934"/>
      <c r="BO21" s="934"/>
      <c r="BP21" s="934"/>
      <c r="BQ21" s="934"/>
      <c r="BR21" s="392" t="s">
        <v>92</v>
      </c>
      <c r="BS21" s="366"/>
      <c r="BT21" s="942" t="s">
        <v>198</v>
      </c>
      <c r="BU21" s="943"/>
      <c r="BV21" s="943"/>
      <c r="BW21" s="934"/>
      <c r="BX21" s="934"/>
      <c r="BY21" s="934"/>
      <c r="BZ21" s="934"/>
      <c r="CA21" s="392" t="s">
        <v>92</v>
      </c>
      <c r="CB21" s="366"/>
      <c r="CC21" s="942" t="s">
        <v>198</v>
      </c>
      <c r="CD21" s="943"/>
      <c r="CE21" s="943"/>
      <c r="CF21" s="934"/>
      <c r="CG21" s="934"/>
      <c r="CH21" s="934"/>
      <c r="CI21" s="934"/>
      <c r="CJ21" s="392" t="s">
        <v>92</v>
      </c>
      <c r="CK21" s="360"/>
      <c r="CL21" s="361"/>
      <c r="CM21" s="442"/>
      <c r="CN21" s="415"/>
      <c r="CO21" s="415"/>
      <c r="CP21" s="415"/>
      <c r="CQ21" s="415"/>
      <c r="CR21" s="415"/>
      <c r="CS21" s="415"/>
      <c r="CT21" s="415"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355"/>
      <c r="CV21" s="355"/>
      <c r="CW21" s="355"/>
      <c r="CX21" s="355"/>
      <c r="CY21" s="355"/>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row>
    <row r="22" spans="1:201" ht="23.1" customHeight="1">
      <c r="A22" s="359"/>
      <c r="B22" s="952"/>
      <c r="C22" s="953"/>
      <c r="D22" s="953"/>
      <c r="E22" s="953"/>
      <c r="F22" s="953"/>
      <c r="G22" s="953"/>
      <c r="H22" s="953"/>
      <c r="I22" s="954"/>
      <c r="J22" s="403" t="s">
        <v>863</v>
      </c>
      <c r="K22" s="942" t="s">
        <v>859</v>
      </c>
      <c r="L22" s="943"/>
      <c r="M22" s="944"/>
      <c r="N22" s="945"/>
      <c r="O22" s="945"/>
      <c r="P22" s="945"/>
      <c r="Q22" s="945"/>
      <c r="R22" s="946"/>
      <c r="S22" s="358" t="s">
        <v>863</v>
      </c>
      <c r="T22" s="942" t="s">
        <v>859</v>
      </c>
      <c r="U22" s="943"/>
      <c r="V22" s="944"/>
      <c r="W22" s="945"/>
      <c r="X22" s="945"/>
      <c r="Y22" s="945"/>
      <c r="Z22" s="945"/>
      <c r="AA22" s="946"/>
      <c r="AB22" s="358" t="s">
        <v>863</v>
      </c>
      <c r="AC22" s="942" t="s">
        <v>859</v>
      </c>
      <c r="AD22" s="943"/>
      <c r="AE22" s="944"/>
      <c r="AF22" s="945"/>
      <c r="AG22" s="945"/>
      <c r="AH22" s="945"/>
      <c r="AI22" s="945"/>
      <c r="AJ22" s="946"/>
      <c r="AK22" s="360"/>
      <c r="AL22" s="361"/>
      <c r="AM22" s="442"/>
      <c r="AN22" s="415"/>
      <c r="AO22" s="415"/>
      <c r="AP22" s="415"/>
      <c r="AQ22" s="415"/>
      <c r="AR22" s="415"/>
      <c r="AS22" s="415"/>
      <c r="AT22" s="415" t="str">
        <f>IF(OR(AND(N22="",COUNTA(N23)=1),
AND(W22="",COUNTA(W23)=1),
AND(AF22="",COUNTA(AF23)=1)),"未入力です。",
IF(OR(AND(J$10="",COUNTA(N22)=1),AND(S$10="",COUNTA(W22)=1),
AND(AB$10="",COUNTA(AF22)=1)),"棟番号を入力してください。",""))</f>
        <v/>
      </c>
      <c r="AU22" s="415"/>
      <c r="AV22" s="415"/>
      <c r="AW22" s="415"/>
      <c r="AX22" s="415"/>
      <c r="AY22" s="415"/>
      <c r="AZ22" s="355"/>
      <c r="BA22" s="359"/>
      <c r="BB22" s="952"/>
      <c r="BC22" s="953"/>
      <c r="BD22" s="953"/>
      <c r="BE22" s="953"/>
      <c r="BF22" s="953"/>
      <c r="BG22" s="953"/>
      <c r="BH22" s="953"/>
      <c r="BI22" s="954"/>
      <c r="BJ22" s="403" t="s">
        <v>863</v>
      </c>
      <c r="BK22" s="942" t="s">
        <v>859</v>
      </c>
      <c r="BL22" s="943"/>
      <c r="BM22" s="944"/>
      <c r="BN22" s="945"/>
      <c r="BO22" s="945"/>
      <c r="BP22" s="945"/>
      <c r="BQ22" s="945"/>
      <c r="BR22" s="946"/>
      <c r="BS22" s="358" t="s">
        <v>863</v>
      </c>
      <c r="BT22" s="942" t="s">
        <v>859</v>
      </c>
      <c r="BU22" s="943"/>
      <c r="BV22" s="944"/>
      <c r="BW22" s="945"/>
      <c r="BX22" s="945"/>
      <c r="BY22" s="945"/>
      <c r="BZ22" s="945"/>
      <c r="CA22" s="946"/>
      <c r="CB22" s="358" t="s">
        <v>863</v>
      </c>
      <c r="CC22" s="942" t="s">
        <v>859</v>
      </c>
      <c r="CD22" s="943"/>
      <c r="CE22" s="944"/>
      <c r="CF22" s="945"/>
      <c r="CG22" s="945"/>
      <c r="CH22" s="945"/>
      <c r="CI22" s="945"/>
      <c r="CJ22" s="946"/>
      <c r="CK22" s="360"/>
      <c r="CL22" s="361"/>
      <c r="CM22" s="442"/>
      <c r="CN22" s="415"/>
      <c r="CO22" s="415"/>
      <c r="CP22" s="415"/>
      <c r="CQ22" s="415"/>
      <c r="CR22" s="415"/>
      <c r="CS22" s="415"/>
      <c r="CT22" s="415" t="str">
        <f>IF(OR(AND(BN22="",COUNTA(BN23)=1),
AND(BW22="",COUNTA(BW23)=1),
AND(CF22="",COUNTA(CF23)=1)),"未入力です。",
IF(OR(AND(BJ$10="",COUNTA(BN22)=1),AND(BS$10="",COUNTA(BW22)=1),
AND(CB$10="",COUNTA(CF22)=1)),"棟番号を入力してください。",""))</f>
        <v/>
      </c>
      <c r="CU22" s="355"/>
      <c r="CV22" s="355"/>
      <c r="CW22" s="355"/>
      <c r="CX22" s="355"/>
      <c r="CY22" s="355"/>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row>
    <row r="23" spans="1:201" ht="23.1" customHeight="1">
      <c r="A23" s="359"/>
      <c r="B23" s="952"/>
      <c r="C23" s="953"/>
      <c r="D23" s="953"/>
      <c r="E23" s="953"/>
      <c r="F23" s="953"/>
      <c r="G23" s="953"/>
      <c r="H23" s="953"/>
      <c r="I23" s="954"/>
      <c r="J23" s="404"/>
      <c r="K23" s="942" t="s">
        <v>198</v>
      </c>
      <c r="L23" s="943"/>
      <c r="M23" s="944"/>
      <c r="N23" s="934"/>
      <c r="O23" s="934"/>
      <c r="P23" s="934"/>
      <c r="Q23" s="934"/>
      <c r="R23" s="392" t="s">
        <v>862</v>
      </c>
      <c r="S23" s="366"/>
      <c r="T23" s="942" t="s">
        <v>198</v>
      </c>
      <c r="U23" s="943"/>
      <c r="V23" s="943"/>
      <c r="W23" s="934"/>
      <c r="X23" s="934"/>
      <c r="Y23" s="934"/>
      <c r="Z23" s="934"/>
      <c r="AA23" s="392" t="s">
        <v>92</v>
      </c>
      <c r="AB23" s="366"/>
      <c r="AC23" s="942" t="s">
        <v>198</v>
      </c>
      <c r="AD23" s="943"/>
      <c r="AE23" s="943"/>
      <c r="AF23" s="934"/>
      <c r="AG23" s="934"/>
      <c r="AH23" s="934"/>
      <c r="AI23" s="934"/>
      <c r="AJ23" s="392" t="s">
        <v>92</v>
      </c>
      <c r="AK23" s="360"/>
      <c r="AL23" s="361"/>
      <c r="AM23" s="442"/>
      <c r="AN23" s="415"/>
      <c r="AO23" s="415"/>
      <c r="AP23" s="415"/>
      <c r="AQ23" s="415"/>
      <c r="AR23" s="415"/>
      <c r="AS23" s="415"/>
      <c r="AT23" s="415"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415"/>
      <c r="AV23" s="415"/>
      <c r="AW23" s="415"/>
      <c r="AX23" s="415"/>
      <c r="AY23" s="415"/>
      <c r="AZ23" s="355"/>
      <c r="BA23" s="359"/>
      <c r="BB23" s="952"/>
      <c r="BC23" s="953"/>
      <c r="BD23" s="953"/>
      <c r="BE23" s="953"/>
      <c r="BF23" s="953"/>
      <c r="BG23" s="953"/>
      <c r="BH23" s="953"/>
      <c r="BI23" s="954"/>
      <c r="BJ23" s="404"/>
      <c r="BK23" s="942" t="s">
        <v>198</v>
      </c>
      <c r="BL23" s="943"/>
      <c r="BM23" s="944"/>
      <c r="BN23" s="934"/>
      <c r="BO23" s="934"/>
      <c r="BP23" s="934"/>
      <c r="BQ23" s="934"/>
      <c r="BR23" s="392" t="s">
        <v>92</v>
      </c>
      <c r="BS23" s="366"/>
      <c r="BT23" s="942" t="s">
        <v>198</v>
      </c>
      <c r="BU23" s="943"/>
      <c r="BV23" s="943"/>
      <c r="BW23" s="934"/>
      <c r="BX23" s="934"/>
      <c r="BY23" s="934"/>
      <c r="BZ23" s="934"/>
      <c r="CA23" s="392" t="s">
        <v>92</v>
      </c>
      <c r="CB23" s="366"/>
      <c r="CC23" s="942" t="s">
        <v>198</v>
      </c>
      <c r="CD23" s="943"/>
      <c r="CE23" s="943"/>
      <c r="CF23" s="934"/>
      <c r="CG23" s="934"/>
      <c r="CH23" s="934"/>
      <c r="CI23" s="934"/>
      <c r="CJ23" s="392" t="s">
        <v>92</v>
      </c>
      <c r="CK23" s="360"/>
      <c r="CL23" s="361"/>
      <c r="CM23" s="442"/>
      <c r="CN23" s="415"/>
      <c r="CO23" s="415"/>
      <c r="CP23" s="415"/>
      <c r="CQ23" s="415"/>
      <c r="CR23" s="415"/>
      <c r="CS23" s="415"/>
      <c r="CT23" s="415"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355"/>
      <c r="CV23" s="355"/>
      <c r="CW23" s="355"/>
      <c r="CX23" s="355"/>
      <c r="CY23" s="355"/>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row>
    <row r="24" spans="1:201" ht="23.1" customHeight="1">
      <c r="A24" s="359"/>
      <c r="B24" s="952"/>
      <c r="C24" s="953"/>
      <c r="D24" s="953"/>
      <c r="E24" s="953"/>
      <c r="F24" s="953"/>
      <c r="G24" s="953"/>
      <c r="H24" s="953"/>
      <c r="I24" s="954"/>
      <c r="J24" s="374" t="s">
        <v>864</v>
      </c>
      <c r="K24" s="942" t="s">
        <v>859</v>
      </c>
      <c r="L24" s="943"/>
      <c r="M24" s="944"/>
      <c r="N24" s="945"/>
      <c r="O24" s="945"/>
      <c r="P24" s="945"/>
      <c r="Q24" s="945"/>
      <c r="R24" s="946"/>
      <c r="S24" s="357" t="s">
        <v>864</v>
      </c>
      <c r="T24" s="942" t="s">
        <v>859</v>
      </c>
      <c r="U24" s="943"/>
      <c r="V24" s="944"/>
      <c r="W24" s="945"/>
      <c r="X24" s="945"/>
      <c r="Y24" s="945"/>
      <c r="Z24" s="945"/>
      <c r="AA24" s="946"/>
      <c r="AB24" s="357" t="s">
        <v>864</v>
      </c>
      <c r="AC24" s="942" t="s">
        <v>859</v>
      </c>
      <c r="AD24" s="943"/>
      <c r="AE24" s="944"/>
      <c r="AF24" s="945"/>
      <c r="AG24" s="945"/>
      <c r="AH24" s="945"/>
      <c r="AI24" s="945"/>
      <c r="AJ24" s="946"/>
      <c r="AK24" s="360"/>
      <c r="AL24" s="361"/>
      <c r="AM24" s="442"/>
      <c r="AN24" s="415"/>
      <c r="AO24" s="415"/>
      <c r="AP24" s="415"/>
      <c r="AQ24" s="415"/>
      <c r="AR24" s="415"/>
      <c r="AS24" s="415"/>
      <c r="AT24" s="415" t="str">
        <f>IF(OR(AND(N24="",COUNTA(N25)=1),
AND(W24="",COUNTA(W25)=1),
AND(AF24="",COUNTA(AF25)=1)),"未入力です。",
IF(OR(AND(J$10="",COUNTA(N24)=1),AND(S$10="",COUNTA(W24)=1),
AND(AB$10="",COUNTA(AF24)=1)),"棟番号を入力してください。",""))</f>
        <v/>
      </c>
      <c r="AU24" s="415"/>
      <c r="AV24" s="415"/>
      <c r="AW24" s="415"/>
      <c r="AX24" s="415"/>
      <c r="AY24" s="415"/>
      <c r="AZ24" s="355"/>
      <c r="BA24" s="359"/>
      <c r="BB24" s="952"/>
      <c r="BC24" s="953"/>
      <c r="BD24" s="953"/>
      <c r="BE24" s="953"/>
      <c r="BF24" s="953"/>
      <c r="BG24" s="953"/>
      <c r="BH24" s="953"/>
      <c r="BI24" s="954"/>
      <c r="BJ24" s="374" t="s">
        <v>864</v>
      </c>
      <c r="BK24" s="942" t="s">
        <v>859</v>
      </c>
      <c r="BL24" s="943"/>
      <c r="BM24" s="944"/>
      <c r="BN24" s="945"/>
      <c r="BO24" s="945"/>
      <c r="BP24" s="945"/>
      <c r="BQ24" s="945"/>
      <c r="BR24" s="946"/>
      <c r="BS24" s="357" t="s">
        <v>864</v>
      </c>
      <c r="BT24" s="942" t="s">
        <v>859</v>
      </c>
      <c r="BU24" s="943"/>
      <c r="BV24" s="944"/>
      <c r="BW24" s="945"/>
      <c r="BX24" s="945"/>
      <c r="BY24" s="945"/>
      <c r="BZ24" s="945"/>
      <c r="CA24" s="946"/>
      <c r="CB24" s="357" t="s">
        <v>864</v>
      </c>
      <c r="CC24" s="942" t="s">
        <v>859</v>
      </c>
      <c r="CD24" s="943"/>
      <c r="CE24" s="944"/>
      <c r="CF24" s="945"/>
      <c r="CG24" s="945"/>
      <c r="CH24" s="945"/>
      <c r="CI24" s="945"/>
      <c r="CJ24" s="946"/>
      <c r="CK24" s="360"/>
      <c r="CL24" s="361"/>
      <c r="CM24" s="442"/>
      <c r="CN24" s="415"/>
      <c r="CO24" s="415"/>
      <c r="CP24" s="415"/>
      <c r="CQ24" s="415"/>
      <c r="CR24" s="415"/>
      <c r="CS24" s="415"/>
      <c r="CT24" s="415" t="str">
        <f>IF(OR(AND(BN24="",COUNTA(BN25)=1),
AND(BW24="",COUNTA(BW25)=1),
AND(CF24="",COUNTA(CF25)=1)),"未入力です。",
IF(OR(AND(BJ$10="",COUNTA(BN24)=1),AND(BS$10="",COUNTA(BW24)=1),
AND(CB$10="",COUNTA(CF24)=1)),"棟番号を入力してください。",""))</f>
        <v/>
      </c>
      <c r="CU24" s="355"/>
      <c r="CV24" s="355"/>
      <c r="CW24" s="355"/>
      <c r="CX24" s="355"/>
      <c r="CY24" s="355"/>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row>
    <row r="25" spans="1:201" ht="23.1" customHeight="1">
      <c r="A25" s="359"/>
      <c r="B25" s="927"/>
      <c r="C25" s="928"/>
      <c r="D25" s="928"/>
      <c r="E25" s="928"/>
      <c r="F25" s="928"/>
      <c r="G25" s="928"/>
      <c r="H25" s="928"/>
      <c r="I25" s="929"/>
      <c r="J25" s="364"/>
      <c r="K25" s="942" t="s">
        <v>198</v>
      </c>
      <c r="L25" s="943"/>
      <c r="M25" s="944"/>
      <c r="N25" s="892"/>
      <c r="O25" s="892"/>
      <c r="P25" s="892"/>
      <c r="Q25" s="892"/>
      <c r="R25" s="392" t="s">
        <v>862</v>
      </c>
      <c r="S25" s="365"/>
      <c r="T25" s="942" t="s">
        <v>198</v>
      </c>
      <c r="U25" s="943"/>
      <c r="V25" s="943"/>
      <c r="W25" s="892"/>
      <c r="X25" s="892"/>
      <c r="Y25" s="892"/>
      <c r="Z25" s="892"/>
      <c r="AA25" s="392" t="s">
        <v>92</v>
      </c>
      <c r="AB25" s="365"/>
      <c r="AC25" s="942" t="s">
        <v>198</v>
      </c>
      <c r="AD25" s="943"/>
      <c r="AE25" s="943"/>
      <c r="AF25" s="892"/>
      <c r="AG25" s="892"/>
      <c r="AH25" s="892"/>
      <c r="AI25" s="892"/>
      <c r="AJ25" s="392" t="s">
        <v>92</v>
      </c>
      <c r="AK25" s="360"/>
      <c r="AL25" s="361"/>
      <c r="AM25" s="427"/>
      <c r="AN25" s="415"/>
      <c r="AO25" s="415"/>
      <c r="AP25" s="415"/>
      <c r="AQ25" s="415"/>
      <c r="AR25" s="415"/>
      <c r="AS25" s="415"/>
      <c r="AT25" s="415"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415"/>
      <c r="AV25" s="415"/>
      <c r="AW25" s="415"/>
      <c r="AX25" s="415"/>
      <c r="AY25" s="415"/>
      <c r="AZ25" s="355"/>
      <c r="BA25" s="359"/>
      <c r="BB25" s="927"/>
      <c r="BC25" s="928"/>
      <c r="BD25" s="928"/>
      <c r="BE25" s="928"/>
      <c r="BF25" s="928"/>
      <c r="BG25" s="928"/>
      <c r="BH25" s="928"/>
      <c r="BI25" s="929"/>
      <c r="BJ25" s="364"/>
      <c r="BK25" s="942" t="s">
        <v>198</v>
      </c>
      <c r="BL25" s="943"/>
      <c r="BM25" s="944"/>
      <c r="BN25" s="892"/>
      <c r="BO25" s="892"/>
      <c r="BP25" s="892"/>
      <c r="BQ25" s="892"/>
      <c r="BR25" s="392" t="s">
        <v>92</v>
      </c>
      <c r="BS25" s="365"/>
      <c r="BT25" s="942" t="s">
        <v>198</v>
      </c>
      <c r="BU25" s="943"/>
      <c r="BV25" s="943"/>
      <c r="BW25" s="892"/>
      <c r="BX25" s="892"/>
      <c r="BY25" s="892"/>
      <c r="BZ25" s="892"/>
      <c r="CA25" s="392" t="s">
        <v>92</v>
      </c>
      <c r="CB25" s="365"/>
      <c r="CC25" s="942" t="s">
        <v>198</v>
      </c>
      <c r="CD25" s="943"/>
      <c r="CE25" s="943"/>
      <c r="CF25" s="892"/>
      <c r="CG25" s="892"/>
      <c r="CH25" s="892"/>
      <c r="CI25" s="892"/>
      <c r="CJ25" s="392" t="s">
        <v>92</v>
      </c>
      <c r="CK25" s="360"/>
      <c r="CL25" s="361"/>
      <c r="CM25" s="427"/>
      <c r="CN25" s="415"/>
      <c r="CO25" s="415"/>
      <c r="CP25" s="415"/>
      <c r="CQ25" s="415"/>
      <c r="CR25" s="415"/>
      <c r="CS25" s="415"/>
      <c r="CT25" s="415"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355"/>
      <c r="CV25" s="355"/>
      <c r="CW25" s="355"/>
      <c r="CX25" s="355"/>
      <c r="CY25" s="35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row>
    <row r="26" spans="1:201" ht="23.1" customHeight="1">
      <c r="A26" s="359"/>
      <c r="B26" s="919" t="s">
        <v>865</v>
      </c>
      <c r="C26" s="920"/>
      <c r="D26" s="920"/>
      <c r="E26" s="920"/>
      <c r="F26" s="920"/>
      <c r="G26" s="920"/>
      <c r="H26" s="920"/>
      <c r="I26" s="920"/>
      <c r="J26" s="372"/>
      <c r="K26" s="900"/>
      <c r="L26" s="900"/>
      <c r="M26" s="900"/>
      <c r="N26" s="900"/>
      <c r="O26" s="900"/>
      <c r="P26" s="901" t="s">
        <v>866</v>
      </c>
      <c r="Q26" s="901"/>
      <c r="R26" s="392"/>
      <c r="S26" s="393"/>
      <c r="T26" s="900"/>
      <c r="U26" s="900"/>
      <c r="V26" s="900"/>
      <c r="W26" s="900"/>
      <c r="X26" s="900"/>
      <c r="Y26" s="901" t="s">
        <v>866</v>
      </c>
      <c r="Z26" s="901"/>
      <c r="AA26" s="392"/>
      <c r="AB26" s="393"/>
      <c r="AC26" s="900"/>
      <c r="AD26" s="900"/>
      <c r="AE26" s="900"/>
      <c r="AF26" s="900"/>
      <c r="AG26" s="900"/>
      <c r="AH26" s="901" t="s">
        <v>866</v>
      </c>
      <c r="AI26" s="901"/>
      <c r="AJ26" s="363"/>
      <c r="AK26" s="360"/>
      <c r="AL26" s="361"/>
      <c r="AM26" s="442"/>
      <c r="AN26" s="415"/>
      <c r="AO26" s="415"/>
      <c r="AP26" s="415"/>
      <c r="AQ26" s="415"/>
      <c r="AR26" s="415"/>
      <c r="AS26" s="415">
        <f>COUNTIF(AN25:AN30, TRUE)</f>
        <v>0</v>
      </c>
      <c r="AT26" s="415" t="str">
        <f>IF(OR(AND(J$10&lt;&gt;"",COUNTA(K26)=0),
AND(S$10&lt;&gt;"",COUNTA(T26)=0),
AND(AB$10&lt;&gt;"",COUNTA(AC26)=0)),"未入力があります。",
IF(OR(AND(J$10="",COUNTA(K26)=1),AND(S$10="",COUNTA(T26)=1),
AND(AB$10="",COUNTA(AC26)=1)),"棟番号を入力してください。","")
)</f>
        <v/>
      </c>
      <c r="AU26" s="415"/>
      <c r="AV26" s="415"/>
      <c r="AW26" s="415"/>
      <c r="AX26" s="415"/>
      <c r="AY26" s="415"/>
      <c r="AZ26" s="355"/>
      <c r="BA26" s="359"/>
      <c r="BB26" s="919" t="s">
        <v>865</v>
      </c>
      <c r="BC26" s="920"/>
      <c r="BD26" s="920"/>
      <c r="BE26" s="920"/>
      <c r="BF26" s="920"/>
      <c r="BG26" s="920"/>
      <c r="BH26" s="920"/>
      <c r="BI26" s="920"/>
      <c r="BJ26" s="372"/>
      <c r="BK26" s="900"/>
      <c r="BL26" s="900"/>
      <c r="BM26" s="900"/>
      <c r="BN26" s="900"/>
      <c r="BO26" s="900"/>
      <c r="BP26" s="901" t="s">
        <v>866</v>
      </c>
      <c r="BQ26" s="901"/>
      <c r="BR26" s="392"/>
      <c r="BS26" s="393"/>
      <c r="BT26" s="900"/>
      <c r="BU26" s="900"/>
      <c r="BV26" s="900"/>
      <c r="BW26" s="900"/>
      <c r="BX26" s="900"/>
      <c r="BY26" s="901" t="s">
        <v>866</v>
      </c>
      <c r="BZ26" s="901"/>
      <c r="CA26" s="392"/>
      <c r="CB26" s="393"/>
      <c r="CC26" s="900"/>
      <c r="CD26" s="900"/>
      <c r="CE26" s="900"/>
      <c r="CF26" s="900"/>
      <c r="CG26" s="900"/>
      <c r="CH26" s="901" t="s">
        <v>866</v>
      </c>
      <c r="CI26" s="901"/>
      <c r="CJ26" s="363"/>
      <c r="CK26" s="360"/>
      <c r="CL26" s="361"/>
      <c r="CM26" s="442"/>
      <c r="CN26" s="415"/>
      <c r="CO26" s="415"/>
      <c r="CP26" s="415"/>
      <c r="CQ26" s="415"/>
      <c r="CR26" s="415"/>
      <c r="CS26" s="415">
        <f>COUNTIF(CN25:CN30, TRUE)</f>
        <v>0</v>
      </c>
      <c r="CT26" s="415" t="str">
        <f>IF(OR(AND(BJ$10&lt;&gt;"",COUNTA(BK26)=0),
AND(BS$10&lt;&gt;"",COUNTA(BT26)=0),
AND(CB$10&lt;&gt;"",COUNTA(CC26)=0)),"未入力があります。",
IF(OR(AND(BJ$10="",COUNTA(BK26)=1),AND(BS$10="",COUNTA(BT26)=1),
AND(CB$10="",COUNTA(CC26)=1)),"棟番号を入力してください。","")
)</f>
        <v/>
      </c>
      <c r="CU26" s="355"/>
      <c r="CV26" s="355"/>
      <c r="CW26" s="355"/>
      <c r="CX26" s="355"/>
      <c r="CY26" s="355"/>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row>
    <row r="27" spans="1:201" ht="8.4499999999999993" hidden="1" customHeight="1">
      <c r="A27" s="359"/>
      <c r="B27" s="940"/>
      <c r="C27" s="941"/>
      <c r="D27" s="941"/>
      <c r="E27" s="941"/>
      <c r="F27" s="941"/>
      <c r="G27" s="941"/>
      <c r="H27" s="941"/>
      <c r="I27" s="941"/>
      <c r="J27" s="359"/>
      <c r="K27" s="429"/>
      <c r="L27" s="429"/>
      <c r="M27" s="429"/>
      <c r="N27" s="429"/>
      <c r="O27" s="367"/>
      <c r="P27" s="367"/>
      <c r="Q27" s="360"/>
      <c r="R27" s="401"/>
      <c r="S27" s="402"/>
      <c r="T27" s="429"/>
      <c r="U27" s="429"/>
      <c r="V27" s="429"/>
      <c r="W27" s="429"/>
      <c r="X27" s="367"/>
      <c r="Y27" s="367"/>
      <c r="Z27" s="360"/>
      <c r="AA27" s="401"/>
      <c r="AB27" s="402"/>
      <c r="AC27" s="429"/>
      <c r="AD27" s="429"/>
      <c r="AE27" s="429"/>
      <c r="AF27" s="429"/>
      <c r="AG27" s="367"/>
      <c r="AH27" s="367"/>
      <c r="AI27" s="360"/>
      <c r="AJ27" s="361"/>
      <c r="AK27" s="360"/>
      <c r="AL27" s="361"/>
      <c r="AM27" s="442"/>
      <c r="AN27" s="415"/>
      <c r="AO27" s="415"/>
      <c r="AP27" s="415"/>
      <c r="AQ27" s="415"/>
      <c r="AR27" s="415"/>
      <c r="AS27" s="415">
        <f>COUNTIF(AO25:AO30, TRUE)</f>
        <v>0</v>
      </c>
      <c r="AT27" s="415" t="str">
        <f>IFERROR(IF(AND($T$22&lt;&gt;"",AS27&gt;=2),"選択は1つまでです（2列目）。",IF(AND($T$22&lt;&gt;"",AS27=0),"未入力があります（2列目）。",IF(AND($T$22="",AS27&gt;0),"棟番号を入力してください（2列目）。",""))),"")</f>
        <v>未入力があります（2列目）。</v>
      </c>
      <c r="AU27" s="415"/>
      <c r="AV27" s="415"/>
      <c r="AW27" s="415"/>
      <c r="AX27" s="415"/>
      <c r="AY27" s="415"/>
      <c r="AZ27" s="355"/>
      <c r="BA27" s="359"/>
      <c r="BB27" s="940"/>
      <c r="BC27" s="941"/>
      <c r="BD27" s="941"/>
      <c r="BE27" s="941"/>
      <c r="BF27" s="941"/>
      <c r="BG27" s="941"/>
      <c r="BH27" s="941"/>
      <c r="BI27" s="941"/>
      <c r="BJ27" s="359"/>
      <c r="BK27" s="429"/>
      <c r="BL27" s="429"/>
      <c r="BM27" s="429"/>
      <c r="BN27" s="429"/>
      <c r="BO27" s="367"/>
      <c r="BP27" s="367"/>
      <c r="BQ27" s="360"/>
      <c r="BR27" s="401"/>
      <c r="BS27" s="402"/>
      <c r="BT27" s="429"/>
      <c r="BU27" s="429"/>
      <c r="BV27" s="429"/>
      <c r="BW27" s="429"/>
      <c r="BX27" s="367"/>
      <c r="BY27" s="367"/>
      <c r="BZ27" s="360"/>
      <c r="CA27" s="401"/>
      <c r="CB27" s="402"/>
      <c r="CC27" s="429"/>
      <c r="CD27" s="429"/>
      <c r="CE27" s="429"/>
      <c r="CF27" s="429"/>
      <c r="CG27" s="367"/>
      <c r="CH27" s="367"/>
      <c r="CI27" s="360"/>
      <c r="CJ27" s="361"/>
      <c r="CK27" s="360"/>
      <c r="CL27" s="361"/>
      <c r="CM27" s="442"/>
      <c r="CN27" s="415"/>
      <c r="CO27" s="415"/>
      <c r="CP27" s="415"/>
      <c r="CQ27" s="415"/>
      <c r="CR27" s="415"/>
      <c r="CS27" s="415">
        <f>COUNTIF(CO25:CO30, TRUE)</f>
        <v>0</v>
      </c>
      <c r="CT27" s="415" t="str">
        <f>IFERROR(IF(AND($T$22&lt;&gt;"",CS27&gt;=2),"選択は1つまでです（2列目）。",IF(AND($T$22&lt;&gt;"",CS27=0),"未入力があります（2列目）。",IF(AND($T$22="",CS27&gt;0),"棟番号を入力してください（2列目）。",""))),"")</f>
        <v>未入力があります（2列目）。</v>
      </c>
      <c r="CU27" s="355"/>
      <c r="CV27" s="355"/>
      <c r="CW27" s="355"/>
      <c r="CX27" s="355"/>
      <c r="CY27" s="355"/>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row>
    <row r="28" spans="1:201" ht="17.45" customHeight="1">
      <c r="A28" s="359"/>
      <c r="B28" s="922"/>
      <c r="C28" s="923"/>
      <c r="D28" s="923"/>
      <c r="E28" s="923"/>
      <c r="F28" s="923"/>
      <c r="G28" s="923"/>
      <c r="H28" s="923"/>
      <c r="I28" s="923"/>
      <c r="J28" s="364"/>
      <c r="K28" s="430"/>
      <c r="L28" s="355"/>
      <c r="M28" s="430"/>
      <c r="N28" s="431" t="s">
        <v>867</v>
      </c>
      <c r="O28" s="368"/>
      <c r="P28" s="368"/>
      <c r="Q28" s="365"/>
      <c r="R28" s="396"/>
      <c r="S28" s="397"/>
      <c r="T28" s="430"/>
      <c r="U28" s="355"/>
      <c r="V28" s="430"/>
      <c r="W28" s="431" t="s">
        <v>867</v>
      </c>
      <c r="X28" s="368"/>
      <c r="Y28" s="368"/>
      <c r="Z28" s="365"/>
      <c r="AA28" s="396"/>
      <c r="AB28" s="397"/>
      <c r="AC28" s="430"/>
      <c r="AD28" s="355"/>
      <c r="AE28" s="430"/>
      <c r="AF28" s="431" t="s">
        <v>867</v>
      </c>
      <c r="AG28" s="368"/>
      <c r="AH28" s="368"/>
      <c r="AI28" s="365"/>
      <c r="AJ28" s="366"/>
      <c r="AK28" s="360"/>
      <c r="AL28" s="361"/>
      <c r="AM28" s="442"/>
      <c r="AN28" s="415" t="b">
        <v>0</v>
      </c>
      <c r="AO28" s="415" t="b">
        <v>0</v>
      </c>
      <c r="AP28" s="415" t="b">
        <v>0</v>
      </c>
      <c r="AQ28" s="415"/>
      <c r="AR28" s="415"/>
      <c r="AS28" s="415"/>
      <c r="AT28" s="415"/>
      <c r="AU28" s="415"/>
      <c r="AV28" s="415"/>
      <c r="AW28" s="415"/>
      <c r="AX28" s="415"/>
      <c r="AY28" s="415"/>
      <c r="AZ28" s="355"/>
      <c r="BA28" s="359"/>
      <c r="BB28" s="922"/>
      <c r="BC28" s="923"/>
      <c r="BD28" s="923"/>
      <c r="BE28" s="923"/>
      <c r="BF28" s="923"/>
      <c r="BG28" s="923"/>
      <c r="BH28" s="923"/>
      <c r="BI28" s="923"/>
      <c r="BJ28" s="364"/>
      <c r="BK28" s="430"/>
      <c r="BL28" s="355"/>
      <c r="BM28" s="430"/>
      <c r="BN28" s="431" t="s">
        <v>867</v>
      </c>
      <c r="BO28" s="368"/>
      <c r="BP28" s="368"/>
      <c r="BQ28" s="365"/>
      <c r="BR28" s="396"/>
      <c r="BS28" s="397"/>
      <c r="BT28" s="430"/>
      <c r="BU28" s="355"/>
      <c r="BV28" s="430"/>
      <c r="BW28" s="431" t="s">
        <v>867</v>
      </c>
      <c r="BX28" s="368"/>
      <c r="BY28" s="368"/>
      <c r="BZ28" s="365"/>
      <c r="CA28" s="396"/>
      <c r="CB28" s="397"/>
      <c r="CC28" s="430"/>
      <c r="CD28" s="355"/>
      <c r="CE28" s="430"/>
      <c r="CF28" s="431" t="s">
        <v>867</v>
      </c>
      <c r="CG28" s="368"/>
      <c r="CH28" s="368"/>
      <c r="CI28" s="365"/>
      <c r="CJ28" s="366"/>
      <c r="CK28" s="360"/>
      <c r="CL28" s="361"/>
      <c r="CM28" s="442"/>
      <c r="CN28" s="415" t="b">
        <v>0</v>
      </c>
      <c r="CO28" s="415" t="b">
        <v>0</v>
      </c>
      <c r="CP28" s="415" t="b">
        <v>0</v>
      </c>
      <c r="CQ28" s="415"/>
      <c r="CR28" s="415"/>
      <c r="CS28" s="415"/>
      <c r="CT28" s="415"/>
      <c r="CU28" s="355"/>
      <c r="CV28" s="355"/>
      <c r="CW28" s="355"/>
      <c r="CX28" s="355"/>
      <c r="CY28" s="355"/>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row>
    <row r="29" spans="1:201" ht="11.45" customHeight="1">
      <c r="A29" s="359"/>
      <c r="B29" s="889" t="s">
        <v>868</v>
      </c>
      <c r="C29" s="890"/>
      <c r="D29" s="890"/>
      <c r="E29" s="890"/>
      <c r="F29" s="890"/>
      <c r="G29" s="890"/>
      <c r="H29" s="890"/>
      <c r="I29" s="890"/>
      <c r="J29" s="374"/>
      <c r="K29" s="432"/>
      <c r="L29" s="432"/>
      <c r="M29" s="432"/>
      <c r="N29" s="432"/>
      <c r="O29" s="432"/>
      <c r="P29" s="432"/>
      <c r="Q29" s="357"/>
      <c r="R29" s="394"/>
      <c r="S29" s="395"/>
      <c r="T29" s="432"/>
      <c r="U29" s="432"/>
      <c r="V29" s="432"/>
      <c r="W29" s="432"/>
      <c r="X29" s="432"/>
      <c r="Y29" s="432"/>
      <c r="Z29" s="357"/>
      <c r="AA29" s="394"/>
      <c r="AB29" s="395"/>
      <c r="AC29" s="432"/>
      <c r="AD29" s="432"/>
      <c r="AE29" s="432"/>
      <c r="AF29" s="432"/>
      <c r="AG29" s="432"/>
      <c r="AH29" s="432"/>
      <c r="AI29" s="357"/>
      <c r="AJ29" s="358"/>
      <c r="AK29" s="360"/>
      <c r="AL29" s="361"/>
      <c r="AM29" s="442"/>
      <c r="AN29" s="415"/>
      <c r="AO29" s="415"/>
      <c r="AP29" s="415"/>
      <c r="AQ29" s="415"/>
      <c r="AR29" s="415"/>
      <c r="AS29" s="415"/>
      <c r="AT29" s="415"/>
      <c r="AU29" s="415"/>
      <c r="AV29" s="415"/>
      <c r="AW29" s="415"/>
      <c r="AX29" s="415"/>
      <c r="AY29" s="415"/>
      <c r="AZ29" s="355"/>
      <c r="BA29" s="359"/>
      <c r="BB29" s="889" t="s">
        <v>868</v>
      </c>
      <c r="BC29" s="890"/>
      <c r="BD29" s="890"/>
      <c r="BE29" s="890"/>
      <c r="BF29" s="890"/>
      <c r="BG29" s="890"/>
      <c r="BH29" s="890"/>
      <c r="BI29" s="890"/>
      <c r="BJ29" s="374"/>
      <c r="BK29" s="432"/>
      <c r="BL29" s="432"/>
      <c r="BM29" s="432"/>
      <c r="BN29" s="432"/>
      <c r="BO29" s="432"/>
      <c r="BP29" s="432"/>
      <c r="BQ29" s="357"/>
      <c r="BR29" s="394"/>
      <c r="BS29" s="395"/>
      <c r="BT29" s="432"/>
      <c r="BU29" s="432"/>
      <c r="BV29" s="432"/>
      <c r="BW29" s="432"/>
      <c r="BX29" s="432"/>
      <c r="BY29" s="432"/>
      <c r="BZ29" s="357"/>
      <c r="CA29" s="394"/>
      <c r="CB29" s="395"/>
      <c r="CC29" s="432"/>
      <c r="CD29" s="432"/>
      <c r="CE29" s="432"/>
      <c r="CF29" s="432"/>
      <c r="CG29" s="432"/>
      <c r="CH29" s="432"/>
      <c r="CI29" s="357"/>
      <c r="CJ29" s="358"/>
      <c r="CK29" s="360"/>
      <c r="CL29" s="361"/>
      <c r="CM29" s="442"/>
      <c r="CN29" s="415"/>
      <c r="CO29" s="415"/>
      <c r="CP29" s="415"/>
      <c r="CQ29" s="415"/>
      <c r="CR29" s="415"/>
      <c r="CS29" s="415"/>
      <c r="CT29" s="415"/>
      <c r="CU29" s="355"/>
      <c r="CV29" s="355"/>
      <c r="CW29" s="355"/>
      <c r="CX29" s="355"/>
      <c r="CY29" s="355"/>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row>
    <row r="30" spans="1:201" ht="18.95" customHeight="1">
      <c r="A30" s="359"/>
      <c r="B30" s="927"/>
      <c r="C30" s="928"/>
      <c r="D30" s="928"/>
      <c r="E30" s="928"/>
      <c r="F30" s="928"/>
      <c r="G30" s="928"/>
      <c r="H30" s="928"/>
      <c r="I30" s="928"/>
      <c r="J30" s="364"/>
      <c r="K30" s="894"/>
      <c r="L30" s="894"/>
      <c r="M30" s="894"/>
      <c r="N30" s="894"/>
      <c r="O30" s="894"/>
      <c r="P30" s="939" t="s">
        <v>160</v>
      </c>
      <c r="Q30" s="939"/>
      <c r="R30" s="396"/>
      <c r="S30" s="397"/>
      <c r="T30" s="894"/>
      <c r="U30" s="894"/>
      <c r="V30" s="894"/>
      <c r="W30" s="894"/>
      <c r="X30" s="894"/>
      <c r="Y30" s="939" t="s">
        <v>160</v>
      </c>
      <c r="Z30" s="939"/>
      <c r="AA30" s="396"/>
      <c r="AB30" s="397"/>
      <c r="AC30" s="894"/>
      <c r="AD30" s="894"/>
      <c r="AE30" s="894"/>
      <c r="AF30" s="894"/>
      <c r="AG30" s="894"/>
      <c r="AH30" s="939" t="s">
        <v>160</v>
      </c>
      <c r="AI30" s="939"/>
      <c r="AJ30" s="366"/>
      <c r="AK30" s="360"/>
      <c r="AL30" s="361"/>
      <c r="AM30" s="442"/>
      <c r="AN30" s="415"/>
      <c r="AO30" s="415"/>
      <c r="AP30" s="415"/>
      <c r="AQ30" s="415"/>
      <c r="AR30" s="415"/>
      <c r="AS30" s="415"/>
      <c r="AT30" s="415" t="str">
        <f>IF(OR(AND(J$10&lt;&gt;"",COUNTA(K30)=0),
AND(S$10&lt;&gt;"",COUNTA(T30)=0),
AND(AB$10&lt;&gt;"",COUNTA(AC30)=0)),"未入力があります。",
IF(OR(AND(J$10="",COUNTA(K30)=1),AND(S$10="",COUNTA(T30)=1),
AND(AB$10="",COUNTA(AC30)=1)),"棟番号を入力してください。","")
)</f>
        <v/>
      </c>
      <c r="AU30" s="415"/>
      <c r="AV30" s="415"/>
      <c r="AW30" s="415"/>
      <c r="AX30" s="415"/>
      <c r="AY30" s="415"/>
      <c r="AZ30" s="355"/>
      <c r="BA30" s="359"/>
      <c r="BB30" s="927"/>
      <c r="BC30" s="928"/>
      <c r="BD30" s="928"/>
      <c r="BE30" s="928"/>
      <c r="BF30" s="928"/>
      <c r="BG30" s="928"/>
      <c r="BH30" s="928"/>
      <c r="BI30" s="928"/>
      <c r="BJ30" s="364"/>
      <c r="BK30" s="894"/>
      <c r="BL30" s="894"/>
      <c r="BM30" s="894"/>
      <c r="BN30" s="894"/>
      <c r="BO30" s="894"/>
      <c r="BP30" s="939" t="s">
        <v>160</v>
      </c>
      <c r="BQ30" s="939"/>
      <c r="BR30" s="396"/>
      <c r="BS30" s="397"/>
      <c r="BT30" s="894"/>
      <c r="BU30" s="894"/>
      <c r="BV30" s="894"/>
      <c r="BW30" s="894"/>
      <c r="BX30" s="894"/>
      <c r="BY30" s="939" t="s">
        <v>160</v>
      </c>
      <c r="BZ30" s="939"/>
      <c r="CA30" s="396"/>
      <c r="CB30" s="397"/>
      <c r="CC30" s="894"/>
      <c r="CD30" s="894"/>
      <c r="CE30" s="894"/>
      <c r="CF30" s="894"/>
      <c r="CG30" s="894"/>
      <c r="CH30" s="939" t="s">
        <v>160</v>
      </c>
      <c r="CI30" s="939"/>
      <c r="CJ30" s="366"/>
      <c r="CK30" s="360"/>
      <c r="CL30" s="361"/>
      <c r="CM30" s="442"/>
      <c r="CN30" s="415"/>
      <c r="CO30" s="415"/>
      <c r="CP30" s="415"/>
      <c r="CQ30" s="415"/>
      <c r="CR30" s="415"/>
      <c r="CS30" s="415"/>
      <c r="CT30" s="415" t="str">
        <f>IF(OR(AND(BJ$10&lt;&gt;"",COUNTA(BK30)=0),
AND(BS$10&lt;&gt;"",COUNTA(BT30)=0),
AND(CB$10&lt;&gt;"",COUNTA(CC30)=0)),"未入力があります。",
IF(OR(AND(BJ$10="",COUNTA(BK30)=1),AND(BS$10="",COUNTA(BT30)=1),
AND(CB$10="",COUNTA(CC30)=1)),"棟番号を入力してください。","")
)</f>
        <v/>
      </c>
      <c r="CU30" s="355"/>
      <c r="CV30" s="355"/>
      <c r="CW30" s="355"/>
      <c r="CX30" s="355"/>
      <c r="CY30" s="355"/>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row>
    <row r="31" spans="1:201" ht="12" customHeight="1">
      <c r="A31" s="359"/>
      <c r="B31" s="889" t="s">
        <v>869</v>
      </c>
      <c r="C31" s="890"/>
      <c r="D31" s="890"/>
      <c r="E31" s="890"/>
      <c r="F31" s="890"/>
      <c r="G31" s="890"/>
      <c r="H31" s="890"/>
      <c r="I31" s="890"/>
      <c r="J31" s="374"/>
      <c r="K31" s="938"/>
      <c r="L31" s="938"/>
      <c r="M31" s="938"/>
      <c r="N31" s="938"/>
      <c r="O31" s="938"/>
      <c r="P31" s="938"/>
      <c r="Q31" s="357"/>
      <c r="R31" s="394"/>
      <c r="S31" s="395"/>
      <c r="T31" s="938"/>
      <c r="U31" s="938"/>
      <c r="V31" s="938"/>
      <c r="W31" s="938"/>
      <c r="X31" s="938"/>
      <c r="Y31" s="938"/>
      <c r="Z31" s="357"/>
      <c r="AA31" s="394"/>
      <c r="AB31" s="395"/>
      <c r="AC31" s="938"/>
      <c r="AD31" s="938"/>
      <c r="AE31" s="938"/>
      <c r="AF31" s="938"/>
      <c r="AG31" s="938"/>
      <c r="AH31" s="938"/>
      <c r="AI31" s="357"/>
      <c r="AJ31" s="358"/>
      <c r="AK31" s="360"/>
      <c r="AL31" s="361"/>
      <c r="AM31" s="427">
        <f>AT31</f>
        <v>0</v>
      </c>
      <c r="AN31" s="415"/>
      <c r="AO31" s="415"/>
      <c r="AP31" s="415"/>
      <c r="AQ31" s="415"/>
      <c r="AR31" s="415"/>
      <c r="AS31" s="415"/>
      <c r="AT31" s="415"/>
      <c r="AU31" s="415"/>
      <c r="AV31" s="415"/>
      <c r="AW31" s="415"/>
      <c r="AX31" s="415"/>
      <c r="AY31" s="415"/>
      <c r="AZ31" s="355"/>
      <c r="BA31" s="359"/>
      <c r="BB31" s="889" t="s">
        <v>869</v>
      </c>
      <c r="BC31" s="890"/>
      <c r="BD31" s="890"/>
      <c r="BE31" s="890"/>
      <c r="BF31" s="890"/>
      <c r="BG31" s="890"/>
      <c r="BH31" s="890"/>
      <c r="BI31" s="890"/>
      <c r="BJ31" s="374"/>
      <c r="BK31" s="938"/>
      <c r="BL31" s="938"/>
      <c r="BM31" s="938"/>
      <c r="BN31" s="938"/>
      <c r="BO31" s="938"/>
      <c r="BP31" s="938"/>
      <c r="BQ31" s="357"/>
      <c r="BR31" s="394"/>
      <c r="BS31" s="395"/>
      <c r="BT31" s="938"/>
      <c r="BU31" s="938"/>
      <c r="BV31" s="938"/>
      <c r="BW31" s="938"/>
      <c r="BX31" s="938"/>
      <c r="BY31" s="938"/>
      <c r="BZ31" s="357"/>
      <c r="CA31" s="394"/>
      <c r="CB31" s="395"/>
      <c r="CC31" s="938"/>
      <c r="CD31" s="938"/>
      <c r="CE31" s="938"/>
      <c r="CF31" s="938"/>
      <c r="CG31" s="938"/>
      <c r="CH31" s="938"/>
      <c r="CI31" s="357"/>
      <c r="CJ31" s="358"/>
      <c r="CK31" s="360"/>
      <c r="CL31" s="361"/>
      <c r="CM31" s="427">
        <f>CT31</f>
        <v>0</v>
      </c>
      <c r="CN31" s="415"/>
      <c r="CO31" s="415"/>
      <c r="CP31" s="415"/>
      <c r="CQ31" s="415"/>
      <c r="CR31" s="415"/>
      <c r="CS31" s="415"/>
      <c r="CT31" s="415"/>
      <c r="CU31" s="355"/>
      <c r="CV31" s="355"/>
      <c r="CW31" s="355"/>
      <c r="CX31" s="355"/>
      <c r="CY31" s="355"/>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row>
    <row r="32" spans="1:201" ht="18.95" customHeight="1">
      <c r="A32" s="359"/>
      <c r="B32" s="927"/>
      <c r="C32" s="928"/>
      <c r="D32" s="928"/>
      <c r="E32" s="928"/>
      <c r="F32" s="928"/>
      <c r="G32" s="928"/>
      <c r="H32" s="928"/>
      <c r="I32" s="928"/>
      <c r="J32" s="364"/>
      <c r="K32" s="365" t="s">
        <v>131</v>
      </c>
      <c r="L32" s="365"/>
      <c r="M32" s="894"/>
      <c r="N32" s="894"/>
      <c r="O32" s="894"/>
      <c r="P32" s="939" t="s">
        <v>160</v>
      </c>
      <c r="Q32" s="939"/>
      <c r="R32" s="396"/>
      <c r="S32" s="397"/>
      <c r="T32" s="365" t="s">
        <v>131</v>
      </c>
      <c r="U32" s="365"/>
      <c r="V32" s="894"/>
      <c r="W32" s="894"/>
      <c r="X32" s="894"/>
      <c r="Y32" s="939" t="s">
        <v>160</v>
      </c>
      <c r="Z32" s="939"/>
      <c r="AA32" s="396"/>
      <c r="AB32" s="397"/>
      <c r="AC32" s="365" t="s">
        <v>131</v>
      </c>
      <c r="AD32" s="365"/>
      <c r="AE32" s="894"/>
      <c r="AF32" s="894"/>
      <c r="AG32" s="894"/>
      <c r="AH32" s="939" t="s">
        <v>160</v>
      </c>
      <c r="AI32" s="939"/>
      <c r="AJ32" s="366"/>
      <c r="AK32" s="360"/>
      <c r="AL32" s="361"/>
      <c r="AM32" s="427"/>
      <c r="AN32" s="415"/>
      <c r="AO32" s="415"/>
      <c r="AP32" s="415"/>
      <c r="AQ32" s="415"/>
      <c r="AR32" s="415"/>
      <c r="AS32" s="415"/>
      <c r="AT32" s="415" t="str">
        <f>IF(OR(AND(J$10&lt;&gt;"",COUNTA(M32)=0),
AND(S$10&lt;&gt;"",COUNTA(V32)=0),
AND(AB$10&lt;&gt;"",COUNTA(AE32)=0)),"未入力があります。",
IF(OR(AND(J$10="",COUNTA(M32)=1),AND(S$10="",COUNTA(V32)=1),
AND(AB$10="",COUNTA(AE32)=1)),"棟番号を入力してください。","")
)</f>
        <v/>
      </c>
      <c r="AU32" s="415"/>
      <c r="AV32" s="415"/>
      <c r="AW32" s="415"/>
      <c r="AX32" s="415"/>
      <c r="AY32" s="415"/>
      <c r="AZ32" s="355"/>
      <c r="BA32" s="359"/>
      <c r="BB32" s="927"/>
      <c r="BC32" s="928"/>
      <c r="BD32" s="928"/>
      <c r="BE32" s="928"/>
      <c r="BF32" s="928"/>
      <c r="BG32" s="928"/>
      <c r="BH32" s="928"/>
      <c r="BI32" s="928"/>
      <c r="BJ32" s="364"/>
      <c r="BK32" s="365" t="s">
        <v>131</v>
      </c>
      <c r="BL32" s="365"/>
      <c r="BM32" s="894"/>
      <c r="BN32" s="894"/>
      <c r="BO32" s="894"/>
      <c r="BP32" s="939" t="s">
        <v>160</v>
      </c>
      <c r="BQ32" s="939"/>
      <c r="BR32" s="396"/>
      <c r="BS32" s="397"/>
      <c r="BT32" s="365" t="s">
        <v>131</v>
      </c>
      <c r="BU32" s="365"/>
      <c r="BV32" s="894"/>
      <c r="BW32" s="894"/>
      <c r="BX32" s="894"/>
      <c r="BY32" s="939" t="s">
        <v>160</v>
      </c>
      <c r="BZ32" s="939"/>
      <c r="CA32" s="396"/>
      <c r="CB32" s="397"/>
      <c r="CC32" s="365" t="s">
        <v>131</v>
      </c>
      <c r="CD32" s="365"/>
      <c r="CE32" s="894"/>
      <c r="CF32" s="894"/>
      <c r="CG32" s="894"/>
      <c r="CH32" s="939" t="s">
        <v>160</v>
      </c>
      <c r="CI32" s="939"/>
      <c r="CJ32" s="366"/>
      <c r="CK32" s="360"/>
      <c r="CL32" s="361"/>
      <c r="CM32" s="427"/>
      <c r="CN32" s="415"/>
      <c r="CO32" s="415"/>
      <c r="CP32" s="415"/>
      <c r="CQ32" s="415"/>
      <c r="CR32" s="415"/>
      <c r="CS32" s="415"/>
      <c r="CT32" s="415" t="str">
        <f>IF(OR(AND(BJ$10&lt;&gt;"",COUNTA(BM32)=0),
AND(BS$10&lt;&gt;"",COUNTA(BV32)=0),
AND(CB$10&lt;&gt;"",COUNTA(CE32)=0)),"未入力があります。",
IF(OR(AND(BJ$10="",COUNTA(BM32)=1),AND(BS$10="",COUNTA(BV32)=1),
AND(CB$10="",COUNTA(CE32)=1)),"棟番号を入力してください。","")
)</f>
        <v/>
      </c>
      <c r="CU32" s="355"/>
      <c r="CV32" s="355"/>
      <c r="CW32" s="355"/>
      <c r="CX32" s="355"/>
      <c r="CY32" s="355"/>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row>
    <row r="33" spans="1:201" ht="3.95" customHeight="1">
      <c r="A33" s="359"/>
      <c r="B33" s="360"/>
      <c r="C33" s="360"/>
      <c r="D33" s="360"/>
      <c r="E33" s="360"/>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0"/>
      <c r="AH33" s="360"/>
      <c r="AI33" s="360"/>
      <c r="AJ33" s="360"/>
      <c r="AK33" s="360"/>
      <c r="AL33" s="361"/>
      <c r="AM33" s="427"/>
      <c r="AN33" s="415"/>
      <c r="AO33" s="415"/>
      <c r="AP33" s="415"/>
      <c r="AQ33" s="415"/>
      <c r="AR33" s="415"/>
      <c r="AS33" s="415"/>
      <c r="AT33" s="415"/>
      <c r="AU33" s="415"/>
      <c r="AV33" s="415"/>
      <c r="AW33" s="415"/>
      <c r="AX33" s="415"/>
      <c r="AY33" s="415"/>
      <c r="AZ33" s="355"/>
      <c r="BA33" s="359"/>
      <c r="BB33" s="360"/>
      <c r="BC33" s="360"/>
      <c r="BD33" s="360"/>
      <c r="BE33" s="360"/>
      <c r="BF33" s="360"/>
      <c r="BG33" s="360"/>
      <c r="BH33" s="360"/>
      <c r="BI33" s="360"/>
      <c r="BJ33" s="360"/>
      <c r="BK33" s="360"/>
      <c r="BL33" s="360"/>
      <c r="BM33" s="360"/>
      <c r="BN33" s="360"/>
      <c r="BO33" s="360"/>
      <c r="BP33" s="360"/>
      <c r="BQ33" s="360"/>
      <c r="BR33" s="360"/>
      <c r="BS33" s="360"/>
      <c r="BT33" s="360"/>
      <c r="BU33" s="360"/>
      <c r="BV33" s="360"/>
      <c r="BW33" s="360"/>
      <c r="BX33" s="360"/>
      <c r="BY33" s="360"/>
      <c r="BZ33" s="360"/>
      <c r="CA33" s="360"/>
      <c r="CB33" s="360"/>
      <c r="CC33" s="360"/>
      <c r="CD33" s="360"/>
      <c r="CE33" s="360"/>
      <c r="CF33" s="360"/>
      <c r="CG33" s="360"/>
      <c r="CH33" s="360"/>
      <c r="CI33" s="360"/>
      <c r="CJ33" s="360"/>
      <c r="CK33" s="360"/>
      <c r="CL33" s="361"/>
      <c r="CM33" s="427"/>
      <c r="CN33" s="415"/>
      <c r="CO33" s="415"/>
      <c r="CP33" s="415"/>
      <c r="CQ33" s="415"/>
      <c r="CR33" s="415"/>
      <c r="CS33" s="415"/>
      <c r="CT33" s="415"/>
      <c r="CU33" s="355"/>
      <c r="CV33" s="355"/>
      <c r="CW33" s="355"/>
      <c r="CX33" s="355"/>
      <c r="CY33" s="355"/>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row>
    <row r="34" spans="1:201" ht="3.95" customHeight="1">
      <c r="A34" s="359"/>
      <c r="B34" s="360"/>
      <c r="C34" s="360"/>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60"/>
      <c r="AE34" s="360"/>
      <c r="AF34" s="360"/>
      <c r="AG34" s="360"/>
      <c r="AH34" s="360"/>
      <c r="AI34" s="360"/>
      <c r="AJ34" s="360"/>
      <c r="AK34" s="360"/>
      <c r="AL34" s="361"/>
      <c r="AM34" s="427"/>
      <c r="AN34" s="415"/>
      <c r="AO34" s="415"/>
      <c r="AP34" s="415"/>
      <c r="AQ34" s="415"/>
      <c r="AR34" s="415"/>
      <c r="AS34" s="415"/>
      <c r="AT34" s="415"/>
      <c r="AU34" s="415"/>
      <c r="AV34" s="415"/>
      <c r="AW34" s="415"/>
      <c r="AX34" s="415"/>
      <c r="AY34" s="415"/>
      <c r="AZ34" s="355"/>
      <c r="BA34" s="359"/>
      <c r="BB34" s="360"/>
      <c r="BC34" s="360"/>
      <c r="BD34" s="360"/>
      <c r="BE34" s="360"/>
      <c r="BF34" s="360"/>
      <c r="BG34" s="360"/>
      <c r="BH34" s="360"/>
      <c r="BI34" s="360"/>
      <c r="BJ34" s="360"/>
      <c r="BK34" s="360"/>
      <c r="BL34" s="360"/>
      <c r="BM34" s="360"/>
      <c r="BN34" s="360"/>
      <c r="BO34" s="360"/>
      <c r="BP34" s="360"/>
      <c r="BQ34" s="360"/>
      <c r="BR34" s="360"/>
      <c r="BS34" s="360"/>
      <c r="BT34" s="360"/>
      <c r="BU34" s="360"/>
      <c r="BV34" s="360"/>
      <c r="BW34" s="360"/>
      <c r="BX34" s="360"/>
      <c r="BY34" s="360"/>
      <c r="BZ34" s="360"/>
      <c r="CA34" s="360"/>
      <c r="CB34" s="360"/>
      <c r="CC34" s="360"/>
      <c r="CD34" s="360"/>
      <c r="CE34" s="360"/>
      <c r="CF34" s="360"/>
      <c r="CG34" s="360"/>
      <c r="CH34" s="360"/>
      <c r="CI34" s="360"/>
      <c r="CJ34" s="360"/>
      <c r="CK34" s="360"/>
      <c r="CL34" s="361"/>
      <c r="CM34" s="427"/>
      <c r="CN34" s="415"/>
      <c r="CO34" s="415"/>
      <c r="CP34" s="415"/>
      <c r="CQ34" s="415"/>
      <c r="CR34" s="415"/>
      <c r="CS34" s="415"/>
      <c r="CT34" s="415"/>
      <c r="CU34" s="355"/>
      <c r="CV34" s="355"/>
      <c r="CW34" s="355"/>
      <c r="CX34" s="355"/>
      <c r="CY34" s="355"/>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row>
    <row r="35" spans="1:201" ht="2.4500000000000002" customHeight="1">
      <c r="A35" s="364"/>
      <c r="B35" s="365"/>
      <c r="C35" s="365"/>
      <c r="D35" s="365"/>
      <c r="E35" s="365"/>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6"/>
      <c r="AM35" s="427"/>
      <c r="AN35" s="415"/>
      <c r="AO35" s="415"/>
      <c r="AP35" s="415"/>
      <c r="AQ35" s="415"/>
      <c r="AR35" s="415"/>
      <c r="AS35" s="415"/>
      <c r="AT35" s="415"/>
      <c r="AU35" s="415"/>
      <c r="AV35" s="415"/>
      <c r="AW35" s="415"/>
      <c r="AX35" s="415"/>
      <c r="AY35" s="415"/>
      <c r="AZ35" s="355"/>
      <c r="BA35" s="364"/>
      <c r="BB35" s="365"/>
      <c r="BC35" s="365"/>
      <c r="BD35" s="365"/>
      <c r="BE35" s="365"/>
      <c r="BF35" s="365"/>
      <c r="BG35" s="365"/>
      <c r="BH35" s="365"/>
      <c r="BI35" s="365"/>
      <c r="BJ35" s="365"/>
      <c r="BK35" s="365"/>
      <c r="BL35" s="365"/>
      <c r="BM35" s="365"/>
      <c r="BN35" s="365"/>
      <c r="BO35" s="365"/>
      <c r="BP35" s="365"/>
      <c r="BQ35" s="365"/>
      <c r="BR35" s="365"/>
      <c r="BS35" s="365"/>
      <c r="BT35" s="365"/>
      <c r="BU35" s="365"/>
      <c r="BV35" s="365"/>
      <c r="BW35" s="365"/>
      <c r="BX35" s="365"/>
      <c r="BY35" s="365"/>
      <c r="BZ35" s="365"/>
      <c r="CA35" s="365"/>
      <c r="CB35" s="365"/>
      <c r="CC35" s="365"/>
      <c r="CD35" s="365"/>
      <c r="CE35" s="365"/>
      <c r="CF35" s="365"/>
      <c r="CG35" s="365"/>
      <c r="CH35" s="365"/>
      <c r="CI35" s="365"/>
      <c r="CJ35" s="365"/>
      <c r="CK35" s="365"/>
      <c r="CL35" s="366"/>
      <c r="CM35" s="427"/>
      <c r="CN35" s="415"/>
      <c r="CO35" s="415"/>
      <c r="CP35" s="415"/>
      <c r="CQ35" s="415"/>
      <c r="CR35" s="415"/>
      <c r="CS35" s="415"/>
      <c r="CT35" s="415"/>
      <c r="CU35" s="355"/>
      <c r="CV35" s="355"/>
      <c r="CW35" s="355"/>
      <c r="CX35" s="355"/>
      <c r="CY35" s="35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row>
    <row r="36" spans="1:201" ht="3.95" customHeight="1">
      <c r="A36" s="360"/>
      <c r="B36" s="360"/>
      <c r="C36" s="360"/>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427"/>
      <c r="AN36" s="415"/>
      <c r="AO36" s="415"/>
      <c r="AP36" s="415"/>
      <c r="AQ36" s="415"/>
      <c r="AR36" s="415"/>
      <c r="AS36" s="415"/>
      <c r="AT36" s="415"/>
      <c r="AU36" s="415"/>
      <c r="AV36" s="415"/>
      <c r="AW36" s="415"/>
      <c r="AX36" s="415"/>
      <c r="AY36" s="415"/>
      <c r="AZ36" s="355"/>
      <c r="BA36" s="360"/>
      <c r="BB36" s="360"/>
      <c r="BC36" s="360"/>
      <c r="BD36" s="360"/>
      <c r="BE36" s="360"/>
      <c r="BF36" s="360"/>
      <c r="BG36" s="360"/>
      <c r="BH36" s="360"/>
      <c r="BI36" s="360"/>
      <c r="BJ36" s="360"/>
      <c r="BK36" s="360"/>
      <c r="BL36" s="360"/>
      <c r="BM36" s="360"/>
      <c r="BN36" s="360"/>
      <c r="BO36" s="360"/>
      <c r="BP36" s="360"/>
      <c r="BQ36" s="360"/>
      <c r="BR36" s="360"/>
      <c r="BS36" s="360"/>
      <c r="BT36" s="360"/>
      <c r="BU36" s="360"/>
      <c r="BV36" s="360"/>
      <c r="BW36" s="360"/>
      <c r="BX36" s="360"/>
      <c r="BY36" s="360"/>
      <c r="BZ36" s="360"/>
      <c r="CA36" s="360"/>
      <c r="CB36" s="360"/>
      <c r="CC36" s="360"/>
      <c r="CD36" s="360"/>
      <c r="CE36" s="360"/>
      <c r="CF36" s="360"/>
      <c r="CG36" s="360"/>
      <c r="CH36" s="360"/>
      <c r="CI36" s="360"/>
      <c r="CJ36" s="360"/>
      <c r="CK36" s="360"/>
      <c r="CL36" s="360"/>
      <c r="CM36" s="427"/>
      <c r="CN36" s="415"/>
      <c r="CO36" s="415"/>
      <c r="CP36" s="415"/>
      <c r="CQ36" s="415"/>
      <c r="CR36" s="415"/>
      <c r="CS36" s="415"/>
      <c r="CT36" s="415"/>
      <c r="CU36" s="355"/>
      <c r="CV36" s="355"/>
      <c r="CW36" s="355"/>
      <c r="CX36" s="355"/>
      <c r="CY36" s="355"/>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row>
    <row r="37" spans="1:201" ht="15" customHeight="1">
      <c r="A37" s="916" t="s">
        <v>872</v>
      </c>
      <c r="B37" s="916"/>
      <c r="C37" s="916"/>
      <c r="D37" s="916"/>
      <c r="E37" s="916"/>
      <c r="F37" s="916"/>
      <c r="G37" s="916"/>
      <c r="H37" s="916"/>
      <c r="I37" s="916"/>
      <c r="J37" s="916"/>
      <c r="K37" s="916"/>
      <c r="L37" s="916"/>
      <c r="M37" s="916"/>
      <c r="N37" s="916"/>
      <c r="O37" s="916"/>
      <c r="P37" s="916"/>
      <c r="Q37" s="916"/>
      <c r="R37" s="916"/>
      <c r="S37" s="916"/>
      <c r="T37" s="916"/>
      <c r="U37" s="916"/>
      <c r="V37" s="916"/>
      <c r="W37" s="916"/>
      <c r="X37" s="916"/>
      <c r="Y37" s="916"/>
      <c r="Z37" s="916"/>
      <c r="AA37" s="916"/>
      <c r="AB37" s="916"/>
      <c r="AC37" s="916"/>
      <c r="AD37" s="916"/>
      <c r="AE37" s="916"/>
      <c r="AF37" s="916"/>
      <c r="AG37" s="916"/>
      <c r="AH37" s="916"/>
      <c r="AI37" s="916"/>
      <c r="AJ37" s="916"/>
      <c r="AK37" s="367"/>
      <c r="AL37" s="367"/>
      <c r="AM37" s="427"/>
      <c r="AN37" s="415"/>
      <c r="AO37" s="415"/>
      <c r="AP37" s="415"/>
      <c r="AQ37" s="415"/>
      <c r="AR37" s="415"/>
      <c r="AS37" s="415"/>
      <c r="AT37" s="415"/>
      <c r="AU37" s="415"/>
      <c r="AV37" s="415"/>
      <c r="AW37" s="415"/>
      <c r="AX37" s="415"/>
      <c r="AY37" s="415"/>
      <c r="AZ37" s="355"/>
      <c r="BA37" s="916" t="s">
        <v>872</v>
      </c>
      <c r="BB37" s="916"/>
      <c r="BC37" s="916"/>
      <c r="BD37" s="916"/>
      <c r="BE37" s="916"/>
      <c r="BF37" s="916"/>
      <c r="BG37" s="916"/>
      <c r="BH37" s="916"/>
      <c r="BI37" s="916"/>
      <c r="BJ37" s="916"/>
      <c r="BK37" s="916"/>
      <c r="BL37" s="916"/>
      <c r="BM37" s="916"/>
      <c r="BN37" s="916"/>
      <c r="BO37" s="916"/>
      <c r="BP37" s="916"/>
      <c r="BQ37" s="916"/>
      <c r="BR37" s="916"/>
      <c r="BS37" s="916"/>
      <c r="BT37" s="916"/>
      <c r="BU37" s="916"/>
      <c r="BV37" s="916"/>
      <c r="BW37" s="916"/>
      <c r="BX37" s="916"/>
      <c r="BY37" s="916"/>
      <c r="BZ37" s="916"/>
      <c r="CA37" s="916"/>
      <c r="CB37" s="916"/>
      <c r="CC37" s="916"/>
      <c r="CD37" s="916"/>
      <c r="CE37" s="916"/>
      <c r="CF37" s="916"/>
      <c r="CG37" s="916"/>
      <c r="CH37" s="916"/>
      <c r="CI37" s="916"/>
      <c r="CJ37" s="916"/>
      <c r="CK37" s="367"/>
      <c r="CL37" s="367"/>
      <c r="CM37" s="427"/>
      <c r="CN37" s="415"/>
      <c r="CO37" s="415"/>
      <c r="CP37" s="415"/>
      <c r="CQ37" s="415"/>
      <c r="CR37" s="415"/>
      <c r="CS37" s="415"/>
      <c r="CT37" s="415"/>
      <c r="CU37" s="355"/>
      <c r="CV37" s="355"/>
      <c r="CW37" s="355"/>
      <c r="CX37" s="355"/>
      <c r="CY37" s="355"/>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row>
    <row r="38" spans="1:201" ht="2.25" customHeight="1">
      <c r="A38" s="360"/>
      <c r="B38" s="360"/>
      <c r="C38" s="360"/>
      <c r="D38" s="360"/>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0"/>
      <c r="AH38" s="360"/>
      <c r="AI38" s="360"/>
      <c r="AJ38" s="360"/>
      <c r="AK38" s="360"/>
      <c r="AL38" s="360"/>
      <c r="AM38" s="427" t="str">
        <f>IF(AND($AL$13=TRUE,R38=""),"未入力",IF(AND($AL$13=FALSE,R38&lt;&gt;""),"入力不要",""))</f>
        <v/>
      </c>
      <c r="AN38" s="415"/>
      <c r="AO38" s="415"/>
      <c r="AP38" s="415"/>
      <c r="AQ38" s="415"/>
      <c r="AR38" s="415"/>
      <c r="AS38" s="415"/>
      <c r="AT38" s="415"/>
      <c r="AU38" s="415"/>
      <c r="AV38" s="415"/>
      <c r="AW38" s="415"/>
      <c r="AX38" s="415"/>
      <c r="AY38" s="415"/>
      <c r="AZ38" s="355"/>
      <c r="BA38" s="360"/>
      <c r="BB38" s="360"/>
      <c r="BC38" s="360"/>
      <c r="BD38" s="360"/>
      <c r="BE38" s="360"/>
      <c r="BF38" s="360"/>
      <c r="BG38" s="360"/>
      <c r="BH38" s="360"/>
      <c r="BI38" s="360"/>
      <c r="BJ38" s="360"/>
      <c r="BK38" s="360"/>
      <c r="BL38" s="360"/>
      <c r="BM38" s="360"/>
      <c r="BN38" s="360"/>
      <c r="BO38" s="360"/>
      <c r="BP38" s="360"/>
      <c r="BQ38" s="360"/>
      <c r="BR38" s="360"/>
      <c r="BS38" s="360"/>
      <c r="BT38" s="360"/>
      <c r="BU38" s="360"/>
      <c r="BV38" s="360"/>
      <c r="BW38" s="360"/>
      <c r="BX38" s="360"/>
      <c r="BY38" s="360"/>
      <c r="BZ38" s="360"/>
      <c r="CA38" s="360"/>
      <c r="CB38" s="360"/>
      <c r="CC38" s="360"/>
      <c r="CD38" s="360"/>
      <c r="CE38" s="360"/>
      <c r="CF38" s="360"/>
      <c r="CG38" s="360"/>
      <c r="CH38" s="360"/>
      <c r="CI38" s="360"/>
      <c r="CJ38" s="360"/>
      <c r="CK38" s="360"/>
      <c r="CL38" s="360"/>
      <c r="CM38" s="427" t="str">
        <f>IF(AND($AL$13=TRUE,BR38=""),"未入力",IF(AND($AL$13=FALSE,BR38&lt;&gt;""),"入力不要",""))</f>
        <v/>
      </c>
      <c r="CN38" s="415"/>
      <c r="CO38" s="415"/>
      <c r="CP38" s="415"/>
      <c r="CQ38" s="415"/>
      <c r="CR38" s="415"/>
      <c r="CS38" s="415"/>
      <c r="CT38" s="415"/>
      <c r="CU38" s="355"/>
      <c r="CV38" s="355"/>
      <c r="CW38" s="355"/>
      <c r="CX38" s="355"/>
      <c r="CY38" s="355"/>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row>
    <row r="39" spans="1:201" ht="2.25" customHeight="1">
      <c r="A39" s="374"/>
      <c r="B39" s="357"/>
      <c r="C39" s="357"/>
      <c r="D39" s="357"/>
      <c r="E39" s="357"/>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357"/>
      <c r="AK39" s="357"/>
      <c r="AL39" s="358"/>
      <c r="AM39" s="427"/>
      <c r="AN39" s="415"/>
      <c r="AO39" s="415"/>
      <c r="AP39" s="415"/>
      <c r="AQ39" s="415"/>
      <c r="AR39" s="415"/>
      <c r="AS39" s="415"/>
      <c r="AT39" s="415"/>
      <c r="AU39" s="415"/>
      <c r="AV39" s="415"/>
      <c r="AW39" s="415"/>
      <c r="AX39" s="415"/>
      <c r="AY39" s="415"/>
      <c r="AZ39" s="355"/>
      <c r="BA39" s="374"/>
      <c r="BB39" s="357"/>
      <c r="BC39" s="357"/>
      <c r="BD39" s="357"/>
      <c r="BE39" s="357"/>
      <c r="BF39" s="357"/>
      <c r="BG39" s="357"/>
      <c r="BH39" s="357"/>
      <c r="BI39" s="357"/>
      <c r="BJ39" s="357"/>
      <c r="BK39" s="357"/>
      <c r="BL39" s="357"/>
      <c r="BM39" s="357"/>
      <c r="BN39" s="357"/>
      <c r="BO39" s="357"/>
      <c r="BP39" s="357"/>
      <c r="BQ39" s="357"/>
      <c r="BR39" s="357"/>
      <c r="BS39" s="357"/>
      <c r="BT39" s="357"/>
      <c r="BU39" s="357"/>
      <c r="BV39" s="357"/>
      <c r="BW39" s="357"/>
      <c r="BX39" s="357"/>
      <c r="BY39" s="357"/>
      <c r="BZ39" s="357"/>
      <c r="CA39" s="357"/>
      <c r="CB39" s="357"/>
      <c r="CC39" s="357"/>
      <c r="CD39" s="357"/>
      <c r="CE39" s="357"/>
      <c r="CF39" s="357"/>
      <c r="CG39" s="357"/>
      <c r="CH39" s="357"/>
      <c r="CI39" s="357"/>
      <c r="CJ39" s="357"/>
      <c r="CK39" s="357"/>
      <c r="CL39" s="358"/>
      <c r="CM39" s="427"/>
      <c r="CN39" s="415"/>
      <c r="CO39" s="415"/>
      <c r="CP39" s="415"/>
      <c r="CQ39" s="415"/>
      <c r="CR39" s="415"/>
      <c r="CS39" s="415"/>
      <c r="CT39" s="415"/>
      <c r="CU39" s="355"/>
      <c r="CV39" s="355"/>
      <c r="CW39" s="355"/>
      <c r="CX39" s="355"/>
      <c r="CY39" s="355"/>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row>
    <row r="40" spans="1:201" ht="14.45" customHeight="1">
      <c r="A40" s="359" t="s">
        <v>873</v>
      </c>
      <c r="B40" s="360"/>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c r="AH40" s="360"/>
      <c r="AI40" s="360"/>
      <c r="AJ40" s="360"/>
      <c r="AK40" s="360"/>
      <c r="AL40" s="361"/>
      <c r="AM40" s="427"/>
      <c r="AN40" s="415"/>
      <c r="AO40" s="415"/>
      <c r="AP40" s="415"/>
      <c r="AQ40" s="415"/>
      <c r="AR40" s="415"/>
      <c r="AS40" s="415"/>
      <c r="AT40" s="415"/>
      <c r="AU40" s="415"/>
      <c r="AV40" s="415"/>
      <c r="AW40" s="415"/>
      <c r="AX40" s="415"/>
      <c r="AY40" s="415"/>
      <c r="AZ40" s="355"/>
      <c r="BA40" s="359" t="s">
        <v>873</v>
      </c>
      <c r="BB40" s="360"/>
      <c r="BC40" s="360"/>
      <c r="BD40" s="360"/>
      <c r="BE40" s="360"/>
      <c r="BF40" s="360"/>
      <c r="BG40" s="360"/>
      <c r="BH40" s="360"/>
      <c r="BI40" s="360"/>
      <c r="BJ40" s="360"/>
      <c r="BK40" s="360"/>
      <c r="BL40" s="360"/>
      <c r="BM40" s="360"/>
      <c r="BN40" s="360"/>
      <c r="BO40" s="360"/>
      <c r="BP40" s="360"/>
      <c r="BQ40" s="360"/>
      <c r="BR40" s="360"/>
      <c r="BS40" s="360"/>
      <c r="BT40" s="360"/>
      <c r="BU40" s="360"/>
      <c r="BV40" s="360"/>
      <c r="BW40" s="360"/>
      <c r="BX40" s="360"/>
      <c r="BY40" s="360"/>
      <c r="BZ40" s="360"/>
      <c r="CA40" s="360"/>
      <c r="CB40" s="360"/>
      <c r="CC40" s="360"/>
      <c r="CD40" s="360"/>
      <c r="CE40" s="360"/>
      <c r="CF40" s="360"/>
      <c r="CG40" s="360"/>
      <c r="CH40" s="360"/>
      <c r="CI40" s="360"/>
      <c r="CJ40" s="360"/>
      <c r="CK40" s="360"/>
      <c r="CL40" s="361"/>
      <c r="CM40" s="427"/>
      <c r="CN40" s="415"/>
      <c r="CO40" s="415"/>
      <c r="CP40" s="415"/>
      <c r="CQ40" s="415"/>
      <c r="CR40" s="415"/>
      <c r="CS40" s="415"/>
      <c r="CT40" s="415"/>
      <c r="CU40" s="355"/>
      <c r="CV40" s="355"/>
      <c r="CW40" s="355"/>
      <c r="CX40" s="355"/>
      <c r="CY40" s="355"/>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row>
    <row r="41" spans="1:201" ht="18" customHeight="1">
      <c r="A41" s="359"/>
      <c r="B41" s="885" t="s">
        <v>874</v>
      </c>
      <c r="C41" s="886"/>
      <c r="D41" s="886"/>
      <c r="E41" s="886"/>
      <c r="F41" s="886"/>
      <c r="G41" s="886"/>
      <c r="H41" s="886"/>
      <c r="I41" s="886"/>
      <c r="J41" s="906"/>
      <c r="K41" s="907"/>
      <c r="L41" s="907"/>
      <c r="M41" s="907"/>
      <c r="N41" s="907"/>
      <c r="O41" s="907"/>
      <c r="P41" s="917"/>
      <c r="Q41" s="438"/>
      <c r="R41" s="438"/>
      <c r="S41" s="438"/>
      <c r="T41" s="438"/>
      <c r="U41" s="438"/>
      <c r="V41" s="438"/>
      <c r="W41" s="438"/>
      <c r="X41" s="438"/>
      <c r="Y41" s="438"/>
      <c r="Z41" s="438"/>
      <c r="AA41" s="438"/>
      <c r="AB41" s="438"/>
      <c r="AC41" s="438"/>
      <c r="AD41" s="438"/>
      <c r="AE41" s="438"/>
      <c r="AF41" s="438"/>
      <c r="AG41" s="438"/>
      <c r="AH41" s="438"/>
      <c r="AI41" s="438"/>
      <c r="AJ41" s="360"/>
      <c r="AK41" s="360"/>
      <c r="AL41" s="361"/>
      <c r="AM41" s="427"/>
      <c r="AN41" s="415"/>
      <c r="AO41" s="415"/>
      <c r="AP41" s="415"/>
      <c r="AQ41" s="415"/>
      <c r="AR41" s="415"/>
      <c r="AS41" s="415"/>
      <c r="AT41" s="415"/>
      <c r="AU41" s="415"/>
      <c r="AV41" s="415"/>
      <c r="AW41" s="415"/>
      <c r="AX41" s="415"/>
      <c r="AY41" s="415"/>
      <c r="AZ41" s="355"/>
      <c r="BA41" s="359"/>
      <c r="BB41" s="885" t="s">
        <v>874</v>
      </c>
      <c r="BC41" s="886"/>
      <c r="BD41" s="886"/>
      <c r="BE41" s="886"/>
      <c r="BF41" s="886"/>
      <c r="BG41" s="886"/>
      <c r="BH41" s="886"/>
      <c r="BI41" s="886"/>
      <c r="BJ41" s="906"/>
      <c r="BK41" s="907"/>
      <c r="BL41" s="907"/>
      <c r="BM41" s="907"/>
      <c r="BN41" s="907"/>
      <c r="BO41" s="907"/>
      <c r="BP41" s="917"/>
      <c r="BQ41" s="438"/>
      <c r="BR41" s="438"/>
      <c r="BS41" s="438"/>
      <c r="BT41" s="438"/>
      <c r="BU41" s="438"/>
      <c r="BV41" s="438"/>
      <c r="BW41" s="438"/>
      <c r="BX41" s="438"/>
      <c r="BY41" s="438"/>
      <c r="BZ41" s="438"/>
      <c r="CA41" s="438"/>
      <c r="CB41" s="438"/>
      <c r="CC41" s="438"/>
      <c r="CD41" s="438"/>
      <c r="CE41" s="438"/>
      <c r="CF41" s="438"/>
      <c r="CG41" s="438"/>
      <c r="CH41" s="438"/>
      <c r="CI41" s="438"/>
      <c r="CJ41" s="360"/>
      <c r="CK41" s="360"/>
      <c r="CL41" s="361"/>
      <c r="CM41" s="427"/>
      <c r="CN41" s="415"/>
      <c r="CO41" s="415"/>
      <c r="CP41" s="415"/>
      <c r="CQ41" s="415"/>
      <c r="CR41" s="415"/>
      <c r="CS41" s="415"/>
      <c r="CT41" s="415"/>
      <c r="CU41" s="355"/>
      <c r="CV41" s="355"/>
      <c r="CW41" s="355"/>
      <c r="CX41" s="355"/>
      <c r="CY41" s="355"/>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row>
    <row r="42" spans="1:201" ht="30.95" customHeight="1">
      <c r="A42" s="359"/>
      <c r="B42" s="889" t="s">
        <v>970</v>
      </c>
      <c r="C42" s="890"/>
      <c r="D42" s="890"/>
      <c r="E42" s="890"/>
      <c r="F42" s="890"/>
      <c r="G42" s="890"/>
      <c r="H42" s="890"/>
      <c r="I42" s="918"/>
      <c r="J42" s="374"/>
      <c r="K42" s="379" t="s">
        <v>971</v>
      </c>
      <c r="L42" s="379"/>
      <c r="M42" s="379"/>
      <c r="N42" s="379"/>
      <c r="O42" s="357"/>
      <c r="P42" s="381"/>
      <c r="Q42" s="406" t="s">
        <v>972</v>
      </c>
      <c r="R42" s="370"/>
      <c r="S42" s="370"/>
      <c r="T42" s="357"/>
      <c r="U42" s="370"/>
      <c r="V42" s="370"/>
      <c r="W42" s="357"/>
      <c r="X42" s="370"/>
      <c r="Y42" s="370"/>
      <c r="Z42" s="358"/>
      <c r="AA42" s="355"/>
      <c r="AB42" s="360"/>
      <c r="AC42" s="360"/>
      <c r="AD42" s="360"/>
      <c r="AE42" s="360"/>
      <c r="AF42" s="360"/>
      <c r="AG42" s="360"/>
      <c r="AH42" s="360"/>
      <c r="AI42" s="360"/>
      <c r="AJ42" s="360"/>
      <c r="AK42" s="360"/>
      <c r="AL42" s="361"/>
      <c r="AM42" s="405"/>
      <c r="AN42" s="415" t="b">
        <v>0</v>
      </c>
      <c r="AO42" s="415" t="b">
        <v>0</v>
      </c>
      <c r="AP42" s="415"/>
      <c r="AQ42" s="415"/>
      <c r="AR42" s="415"/>
      <c r="AS42" s="415">
        <f>COUNTIF(AN42:AO42, TRUE)</f>
        <v>0</v>
      </c>
      <c r="AT42" s="415" t="str">
        <f>IF(AND($J41&lt;&gt;"",COUNTIF(AN42:AP42,TRUE)=0),"未入力です。",
  IF(AND($J41&lt;&gt;"",COUNTIF(AN42:AP42,TRUE)&gt;1),"選択は1つまでです。",""))</f>
        <v/>
      </c>
      <c r="AU42" s="415"/>
      <c r="AV42" s="415"/>
      <c r="AW42" s="415"/>
      <c r="AX42" s="415"/>
      <c r="AY42" s="415"/>
      <c r="AZ42" s="355"/>
      <c r="BA42" s="359"/>
      <c r="BB42" s="889" t="s">
        <v>970</v>
      </c>
      <c r="BC42" s="890"/>
      <c r="BD42" s="890"/>
      <c r="BE42" s="890"/>
      <c r="BF42" s="890"/>
      <c r="BG42" s="890"/>
      <c r="BH42" s="890"/>
      <c r="BI42" s="918"/>
      <c r="BJ42" s="374"/>
      <c r="BK42" s="379" t="s">
        <v>971</v>
      </c>
      <c r="BL42" s="379"/>
      <c r="BM42" s="379"/>
      <c r="BN42" s="379"/>
      <c r="BO42" s="357"/>
      <c r="BP42" s="381"/>
      <c r="BQ42" s="406" t="s">
        <v>972</v>
      </c>
      <c r="BR42" s="370"/>
      <c r="BS42" s="370"/>
      <c r="BT42" s="357"/>
      <c r="BU42" s="370"/>
      <c r="BV42" s="370"/>
      <c r="BW42" s="357"/>
      <c r="BX42" s="370"/>
      <c r="BY42" s="370"/>
      <c r="BZ42" s="358"/>
      <c r="CA42" s="355"/>
      <c r="CB42" s="360"/>
      <c r="CC42" s="360"/>
      <c r="CD42" s="360"/>
      <c r="CE42" s="360"/>
      <c r="CF42" s="360"/>
      <c r="CG42" s="360"/>
      <c r="CH42" s="360"/>
      <c r="CI42" s="360"/>
      <c r="CJ42" s="360"/>
      <c r="CK42" s="360"/>
      <c r="CL42" s="361"/>
      <c r="CM42" s="405"/>
      <c r="CN42" s="415" t="b">
        <v>0</v>
      </c>
      <c r="CO42" s="415" t="b">
        <v>0</v>
      </c>
      <c r="CP42" s="415"/>
      <c r="CQ42" s="415"/>
      <c r="CR42" s="415"/>
      <c r="CS42" s="415">
        <f>COUNTIF(CN42:CO42, TRUE)</f>
        <v>0</v>
      </c>
      <c r="CT42" s="415" t="str">
        <f>IF(AND($J41&lt;&gt;"",COUNTIF(CN42:CP42,TRUE)=0),"未入力です。",
  IF(AND($J41&lt;&gt;"",COUNTIF(CN42:CP42,TRUE)&gt;1),"選択は1つまでです。",""))</f>
        <v/>
      </c>
      <c r="CU42" s="355"/>
      <c r="CV42" s="355"/>
      <c r="CW42" s="355"/>
      <c r="CX42" s="355"/>
      <c r="CY42" s="355"/>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row>
    <row r="43" spans="1:201" ht="17.100000000000001" customHeight="1">
      <c r="A43" s="359"/>
      <c r="B43" s="919" t="s">
        <v>973</v>
      </c>
      <c r="C43" s="920"/>
      <c r="D43" s="920"/>
      <c r="E43" s="920"/>
      <c r="F43" s="920"/>
      <c r="G43" s="920"/>
      <c r="H43" s="920"/>
      <c r="I43" s="921"/>
      <c r="J43" s="374"/>
      <c r="K43" s="357" t="s">
        <v>974</v>
      </c>
      <c r="L43" s="357"/>
      <c r="M43" s="357"/>
      <c r="N43" s="357"/>
      <c r="O43" s="357"/>
      <c r="P43" s="357"/>
      <c r="Q43" s="357"/>
      <c r="R43" s="357"/>
      <c r="S43" s="905" t="s">
        <v>975</v>
      </c>
      <c r="T43" s="905"/>
      <c r="U43" s="905"/>
      <c r="V43" s="905"/>
      <c r="W43" s="905"/>
      <c r="X43" s="357"/>
      <c r="Y43" s="357"/>
      <c r="Z43" s="905" t="s">
        <v>976</v>
      </c>
      <c r="AA43" s="905"/>
      <c r="AB43" s="905"/>
      <c r="AC43" s="905"/>
      <c r="AD43" s="905"/>
      <c r="AE43" s="905"/>
      <c r="AF43" s="905"/>
      <c r="AG43" s="905"/>
      <c r="AH43" s="905"/>
      <c r="AI43" s="925"/>
      <c r="AJ43" s="360"/>
      <c r="AK43" s="360"/>
      <c r="AL43" s="361"/>
      <c r="AM43" s="427" t="str">
        <f>IF(AND($I45&lt;&gt;"",COUNTIF(AN43:AP44,TRUE)=0),"未入力",
  IF(AND($I45&lt;&gt;"",COUNTIF(AN43:AP44,TRUE)&gt;1),"複数選択",""))</f>
        <v/>
      </c>
      <c r="AN43" s="415" t="b">
        <v>0</v>
      </c>
      <c r="AO43" s="415" t="b">
        <v>0</v>
      </c>
      <c r="AP43" s="415" t="b">
        <v>0</v>
      </c>
      <c r="AQ43" s="415"/>
      <c r="AR43" s="415"/>
      <c r="AS43" s="415">
        <f>COUNTIF(AN43:AP43, TRUE)</f>
        <v>0</v>
      </c>
      <c r="AT43" s="415" t="str">
        <f>IF(AND($J$41&lt;&gt;"",COUNTIF(AN43:AP44,TRUE)=0),"未入力です。",
  IF(AND($J$41&lt;&gt;"",COUNTIF(AN43:AP44,TRUE)&gt;1),"選択は1つまでです。",""))</f>
        <v/>
      </c>
      <c r="AU43" s="415"/>
      <c r="AV43" s="415"/>
      <c r="AW43" s="415"/>
      <c r="AX43" s="415"/>
      <c r="AY43" s="415"/>
      <c r="AZ43" s="355"/>
      <c r="BA43" s="359"/>
      <c r="BB43" s="919" t="s">
        <v>973</v>
      </c>
      <c r="BC43" s="920"/>
      <c r="BD43" s="920"/>
      <c r="BE43" s="920"/>
      <c r="BF43" s="920"/>
      <c r="BG43" s="920"/>
      <c r="BH43" s="920"/>
      <c r="BI43" s="921"/>
      <c r="BJ43" s="374"/>
      <c r="BK43" s="357" t="s">
        <v>974</v>
      </c>
      <c r="BL43" s="357"/>
      <c r="BM43" s="357"/>
      <c r="BN43" s="357"/>
      <c r="BO43" s="357"/>
      <c r="BP43" s="357"/>
      <c r="BQ43" s="357"/>
      <c r="BR43" s="357"/>
      <c r="BS43" s="905" t="s">
        <v>975</v>
      </c>
      <c r="BT43" s="905"/>
      <c r="BU43" s="905"/>
      <c r="BV43" s="905"/>
      <c r="BW43" s="905"/>
      <c r="BX43" s="357"/>
      <c r="BY43" s="357"/>
      <c r="BZ43" s="905" t="s">
        <v>976</v>
      </c>
      <c r="CA43" s="905"/>
      <c r="CB43" s="905"/>
      <c r="CC43" s="905"/>
      <c r="CD43" s="905"/>
      <c r="CE43" s="905"/>
      <c r="CF43" s="905"/>
      <c r="CG43" s="905"/>
      <c r="CH43" s="905"/>
      <c r="CI43" s="925"/>
      <c r="CJ43" s="360"/>
      <c r="CK43" s="360"/>
      <c r="CL43" s="361"/>
      <c r="CM43" s="427" t="str">
        <f>IF(AND($I45&lt;&gt;"",COUNTIF(CN43:CP44,TRUE)=0),"未入力",
  IF(AND($I45&lt;&gt;"",COUNTIF(CN43:CP44,TRUE)&gt;1),"複数選択",""))</f>
        <v/>
      </c>
      <c r="CN43" s="415" t="b">
        <v>0</v>
      </c>
      <c r="CO43" s="415" t="b">
        <v>0</v>
      </c>
      <c r="CP43" s="415" t="b">
        <v>0</v>
      </c>
      <c r="CQ43" s="415"/>
      <c r="CR43" s="415"/>
      <c r="CS43" s="415">
        <f>COUNTIF(CN43:CP43, TRUE)</f>
        <v>0</v>
      </c>
      <c r="CT43" s="415" t="str">
        <f>IF(AND($J$41&lt;&gt;"",COUNTIF(CN43:CP44,TRUE)=0),"未入力です。",
  IF(AND($J$41&lt;&gt;"",COUNTIF(CN43:CP44,TRUE)&gt;1),"選択は1つまでです。",""))</f>
        <v/>
      </c>
      <c r="CU43" s="355"/>
      <c r="CV43" s="355"/>
      <c r="CW43" s="355"/>
      <c r="CX43" s="355"/>
      <c r="CY43" s="355"/>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row>
    <row r="44" spans="1:201" ht="17.100000000000001" customHeight="1">
      <c r="A44" s="359"/>
      <c r="B44" s="922"/>
      <c r="C44" s="923"/>
      <c r="D44" s="923"/>
      <c r="E44" s="923"/>
      <c r="F44" s="923"/>
      <c r="G44" s="923"/>
      <c r="H44" s="923"/>
      <c r="I44" s="924"/>
      <c r="J44" s="364"/>
      <c r="K44" s="926" t="s">
        <v>977</v>
      </c>
      <c r="L44" s="926"/>
      <c r="M44" s="926"/>
      <c r="N44" s="926"/>
      <c r="O44" s="926"/>
      <c r="P44" s="926"/>
      <c r="Q44" s="926"/>
      <c r="R44" s="926"/>
      <c r="S44" s="365"/>
      <c r="T44" s="365"/>
      <c r="U44" s="926" t="s">
        <v>978</v>
      </c>
      <c r="V44" s="926"/>
      <c r="W44" s="926"/>
      <c r="X44" s="926"/>
      <c r="Y44" s="365"/>
      <c r="Z44" s="365"/>
      <c r="AA44" s="365"/>
      <c r="AB44" s="365"/>
      <c r="AC44" s="365"/>
      <c r="AD44" s="365"/>
      <c r="AE44" s="365"/>
      <c r="AF44" s="365"/>
      <c r="AG44" s="365"/>
      <c r="AH44" s="365"/>
      <c r="AI44" s="366"/>
      <c r="AJ44" s="360"/>
      <c r="AK44" s="360"/>
      <c r="AL44" s="361"/>
      <c r="AM44" s="427"/>
      <c r="AN44" s="415" t="b">
        <v>0</v>
      </c>
      <c r="AO44" s="415" t="b">
        <v>0</v>
      </c>
      <c r="AP44" s="415"/>
      <c r="AQ44" s="415"/>
      <c r="AR44" s="415"/>
      <c r="AS44" s="415">
        <f>COUNTIF(AN44:AO44, TRUE)</f>
        <v>0</v>
      </c>
      <c r="AT44" s="415"/>
      <c r="AU44" s="415"/>
      <c r="AV44" s="415"/>
      <c r="AW44" s="415"/>
      <c r="AX44" s="415"/>
      <c r="AY44" s="415"/>
      <c r="AZ44" s="355"/>
      <c r="BA44" s="359"/>
      <c r="BB44" s="922"/>
      <c r="BC44" s="923"/>
      <c r="BD44" s="923"/>
      <c r="BE44" s="923"/>
      <c r="BF44" s="923"/>
      <c r="BG44" s="923"/>
      <c r="BH44" s="923"/>
      <c r="BI44" s="924"/>
      <c r="BJ44" s="364"/>
      <c r="BK44" s="926" t="s">
        <v>977</v>
      </c>
      <c r="BL44" s="926"/>
      <c r="BM44" s="926"/>
      <c r="BN44" s="926"/>
      <c r="BO44" s="926"/>
      <c r="BP44" s="926"/>
      <c r="BQ44" s="926"/>
      <c r="BR44" s="926"/>
      <c r="BS44" s="365"/>
      <c r="BT44" s="365"/>
      <c r="BU44" s="926" t="s">
        <v>978</v>
      </c>
      <c r="BV44" s="926"/>
      <c r="BW44" s="926"/>
      <c r="BX44" s="926"/>
      <c r="BY44" s="365"/>
      <c r="BZ44" s="365"/>
      <c r="CA44" s="365"/>
      <c r="CB44" s="365"/>
      <c r="CC44" s="365"/>
      <c r="CD44" s="365"/>
      <c r="CE44" s="365"/>
      <c r="CF44" s="365"/>
      <c r="CG44" s="365"/>
      <c r="CH44" s="365"/>
      <c r="CI44" s="366"/>
      <c r="CJ44" s="360"/>
      <c r="CK44" s="360"/>
      <c r="CL44" s="361"/>
      <c r="CM44" s="427"/>
      <c r="CN44" s="415" t="b">
        <v>0</v>
      </c>
      <c r="CO44" s="415" t="b">
        <v>0</v>
      </c>
      <c r="CP44" s="415"/>
      <c r="CQ44" s="415"/>
      <c r="CR44" s="415"/>
      <c r="CS44" s="415">
        <f>COUNTIF(CN44:CO44, TRUE)</f>
        <v>0</v>
      </c>
      <c r="CT44" s="415"/>
      <c r="CU44" s="355"/>
      <c r="CV44" s="355"/>
      <c r="CW44" s="355"/>
      <c r="CX44" s="355"/>
      <c r="CY44" s="355"/>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row>
    <row r="45" spans="1:201" ht="17.100000000000001" customHeight="1">
      <c r="A45" s="359"/>
      <c r="B45" s="896" t="s">
        <v>979</v>
      </c>
      <c r="C45" s="897"/>
      <c r="D45" s="897"/>
      <c r="E45" s="897"/>
      <c r="F45" s="897"/>
      <c r="G45" s="897"/>
      <c r="H45" s="897"/>
      <c r="I45" s="898"/>
      <c r="J45" s="372"/>
      <c r="K45" s="886" t="s">
        <v>980</v>
      </c>
      <c r="L45" s="886"/>
      <c r="M45" s="886"/>
      <c r="N45" s="886"/>
      <c r="O45" s="886"/>
      <c r="P45" s="407"/>
      <c r="Q45" s="362"/>
      <c r="R45" s="897" t="s">
        <v>981</v>
      </c>
      <c r="S45" s="897"/>
      <c r="T45" s="897"/>
      <c r="U45" s="897"/>
      <c r="V45" s="897"/>
      <c r="W45" s="897"/>
      <c r="X45" s="362"/>
      <c r="Y45" s="886" t="s">
        <v>982</v>
      </c>
      <c r="Z45" s="886"/>
      <c r="AA45" s="886"/>
      <c r="AB45" s="886"/>
      <c r="AC45" s="886"/>
      <c r="AD45" s="887"/>
      <c r="AE45" s="360"/>
      <c r="AF45" s="360"/>
      <c r="AG45" s="360"/>
      <c r="AH45" s="360"/>
      <c r="AI45" s="355"/>
      <c r="AJ45" s="360"/>
      <c r="AK45" s="360"/>
      <c r="AL45" s="361"/>
      <c r="AM45" s="427" t="str">
        <f>IF(AND($I45&lt;&gt;"",COUNTIF(AN45:AP46,TRUE)=0),"未入力",
  IF(AND($I45&lt;&gt;"",COUNTIF(AN45:AP46,TRUE)&gt;1),"複数選択",""))</f>
        <v/>
      </c>
      <c r="AN45" s="415" t="b">
        <v>0</v>
      </c>
      <c r="AO45" s="415" t="b">
        <v>0</v>
      </c>
      <c r="AP45" s="415" t="b">
        <v>0</v>
      </c>
      <c r="AQ45" s="415"/>
      <c r="AR45" s="415"/>
      <c r="AS45" s="415">
        <f>COUNTIF(AN45:AP45, TRUE)</f>
        <v>0</v>
      </c>
      <c r="AT45" s="415" t="str">
        <f>IF(AND($J$41&lt;&gt;"",COUNTIF(AN45:AP45,TRUE)=0),"未入力です。",
  IF(AND($J$41&lt;&gt;"",COUNTIF(AN45:AP45,TRUE)&gt;1),"選択は1つまでです。",""))</f>
        <v/>
      </c>
      <c r="AU45" s="415"/>
      <c r="AV45" s="415"/>
      <c r="AW45" s="415"/>
      <c r="AX45" s="415"/>
      <c r="AY45" s="415"/>
      <c r="AZ45" s="355"/>
      <c r="BA45" s="359"/>
      <c r="BB45" s="896" t="s">
        <v>979</v>
      </c>
      <c r="BC45" s="897"/>
      <c r="BD45" s="897"/>
      <c r="BE45" s="897"/>
      <c r="BF45" s="897"/>
      <c r="BG45" s="897"/>
      <c r="BH45" s="897"/>
      <c r="BI45" s="898"/>
      <c r="BJ45" s="372"/>
      <c r="BK45" s="886" t="s">
        <v>980</v>
      </c>
      <c r="BL45" s="886"/>
      <c r="BM45" s="886"/>
      <c r="BN45" s="886"/>
      <c r="BO45" s="886"/>
      <c r="BP45" s="407"/>
      <c r="BQ45" s="362"/>
      <c r="BR45" s="897" t="s">
        <v>981</v>
      </c>
      <c r="BS45" s="897"/>
      <c r="BT45" s="897"/>
      <c r="BU45" s="897"/>
      <c r="BV45" s="897"/>
      <c r="BW45" s="897"/>
      <c r="BX45" s="362"/>
      <c r="BY45" s="886" t="s">
        <v>982</v>
      </c>
      <c r="BZ45" s="886"/>
      <c r="CA45" s="886"/>
      <c r="CB45" s="886"/>
      <c r="CC45" s="886"/>
      <c r="CD45" s="887"/>
      <c r="CE45" s="360"/>
      <c r="CF45" s="360"/>
      <c r="CG45" s="360"/>
      <c r="CH45" s="360"/>
      <c r="CI45" s="355"/>
      <c r="CJ45" s="360"/>
      <c r="CK45" s="360"/>
      <c r="CL45" s="361"/>
      <c r="CM45" s="427" t="str">
        <f>IF(AND($I45&lt;&gt;"",COUNTIF(CN45:CP46,TRUE)=0),"未入力",
  IF(AND($I45&lt;&gt;"",COUNTIF(CN45:CP46,TRUE)&gt;1),"複数選択",""))</f>
        <v/>
      </c>
      <c r="CN45" s="415" t="b">
        <v>0</v>
      </c>
      <c r="CO45" s="415" t="b">
        <v>0</v>
      </c>
      <c r="CP45" s="415" t="b">
        <v>0</v>
      </c>
      <c r="CQ45" s="415"/>
      <c r="CR45" s="415"/>
      <c r="CS45" s="415">
        <f>COUNTIF(CN45:CP45, TRUE)</f>
        <v>0</v>
      </c>
      <c r="CT45" s="415" t="str">
        <f>IF(AND($J$41&lt;&gt;"",COUNTIF(CN45:CP45,TRUE)=0),"未入力です。",
  IF(AND($J$41&lt;&gt;"",COUNTIF(CN45:CP45,TRUE)&gt;1),"選択は1つまでです。",""))</f>
        <v/>
      </c>
      <c r="CU45" s="355"/>
      <c r="CV45" s="355"/>
      <c r="CW45" s="355"/>
      <c r="CX45" s="355"/>
      <c r="CY45" s="35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row>
    <row r="46" spans="1:201" ht="17.100000000000001" customHeight="1">
      <c r="A46" s="359"/>
      <c r="B46" s="885" t="s">
        <v>983</v>
      </c>
      <c r="C46" s="886"/>
      <c r="D46" s="886"/>
      <c r="E46" s="886"/>
      <c r="F46" s="886"/>
      <c r="G46" s="886"/>
      <c r="H46" s="886"/>
      <c r="I46" s="887"/>
      <c r="J46" s="372"/>
      <c r="K46" s="886" t="s">
        <v>984</v>
      </c>
      <c r="L46" s="886"/>
      <c r="M46" s="886"/>
      <c r="N46" s="886"/>
      <c r="O46" s="886"/>
      <c r="P46" s="407"/>
      <c r="Q46" s="362"/>
      <c r="R46" s="886" t="s">
        <v>985</v>
      </c>
      <c r="S46" s="886"/>
      <c r="T46" s="886"/>
      <c r="U46" s="886"/>
      <c r="V46" s="886"/>
      <c r="W46" s="886"/>
      <c r="X46" s="362"/>
      <c r="Y46" s="897" t="s">
        <v>986</v>
      </c>
      <c r="Z46" s="897"/>
      <c r="AA46" s="897"/>
      <c r="AB46" s="897"/>
      <c r="AC46" s="897"/>
      <c r="AD46" s="898"/>
      <c r="AE46" s="360"/>
      <c r="AF46" s="360"/>
      <c r="AG46" s="360"/>
      <c r="AH46" s="360"/>
      <c r="AI46" s="355"/>
      <c r="AJ46" s="360"/>
      <c r="AK46" s="360"/>
      <c r="AL46" s="361"/>
      <c r="AM46" s="427"/>
      <c r="AN46" s="415" t="b">
        <v>0</v>
      </c>
      <c r="AO46" s="415" t="b">
        <v>0</v>
      </c>
      <c r="AP46" s="415" t="b">
        <v>0</v>
      </c>
      <c r="AQ46" s="415"/>
      <c r="AR46" s="415"/>
      <c r="AS46" s="415">
        <f>COUNTIF(AN46:AP46, TRUE)</f>
        <v>0</v>
      </c>
      <c r="AT46" s="415" t="str">
        <f>IF(AND(AND(J7&gt;=30,J7&lt;&gt;"01",J7&lt;&gt;"02"),AP46=FALSE,J41&lt;&gt;""),"【５．主要用途】が産業専用建築物の場合、住宅の種類は（３）のみです",
IF(AND($J$41&lt;&gt;"",COUNTIF(AN46:AP46,TRUE)=0),"未入力です。",
  IF(AND($J$41&lt;&gt;"",COUNTIF(AN46:AP46,TRUE)&gt;1),"選択は1つまでです。","")))</f>
        <v/>
      </c>
      <c r="AU46" s="415"/>
      <c r="AV46" s="415"/>
      <c r="AW46" s="415"/>
      <c r="AX46" s="415"/>
      <c r="AY46" s="415"/>
      <c r="AZ46" s="355"/>
      <c r="BA46" s="359"/>
      <c r="BB46" s="885" t="s">
        <v>983</v>
      </c>
      <c r="BC46" s="886"/>
      <c r="BD46" s="886"/>
      <c r="BE46" s="886"/>
      <c r="BF46" s="886"/>
      <c r="BG46" s="886"/>
      <c r="BH46" s="886"/>
      <c r="BI46" s="887"/>
      <c r="BJ46" s="372"/>
      <c r="BK46" s="886" t="s">
        <v>984</v>
      </c>
      <c r="BL46" s="886"/>
      <c r="BM46" s="886"/>
      <c r="BN46" s="886"/>
      <c r="BO46" s="886"/>
      <c r="BP46" s="407"/>
      <c r="BQ46" s="362"/>
      <c r="BR46" s="886" t="s">
        <v>985</v>
      </c>
      <c r="BS46" s="886"/>
      <c r="BT46" s="886"/>
      <c r="BU46" s="886"/>
      <c r="BV46" s="886"/>
      <c r="BW46" s="886"/>
      <c r="BX46" s="362"/>
      <c r="BY46" s="897" t="s">
        <v>986</v>
      </c>
      <c r="BZ46" s="897"/>
      <c r="CA46" s="897"/>
      <c r="CB46" s="897"/>
      <c r="CC46" s="897"/>
      <c r="CD46" s="898"/>
      <c r="CE46" s="360"/>
      <c r="CF46" s="355"/>
      <c r="CG46" s="360"/>
      <c r="CH46" s="360"/>
      <c r="CI46" s="355"/>
      <c r="CJ46" s="360"/>
      <c r="CK46" s="360"/>
      <c r="CL46" s="361"/>
      <c r="CM46" s="427"/>
      <c r="CN46" s="415" t="b">
        <v>0</v>
      </c>
      <c r="CO46" s="415" t="b">
        <v>0</v>
      </c>
      <c r="CP46" s="415" t="b">
        <v>0</v>
      </c>
      <c r="CQ46" s="415"/>
      <c r="CR46" s="415"/>
      <c r="CS46" s="415">
        <f>COUNTIF(CN46:CP46, TRUE)</f>
        <v>0</v>
      </c>
      <c r="CT46" s="415" t="str">
        <f>IF(AND(AND(BJ7&gt;=30,BJ7&lt;&gt;"01",BJ7&lt;&gt;"02"),CP46=FALSE,BJ41&lt;&gt;""),"【５．主要用途】が産業専用建築物の場合、住宅の種類は（３）のみです",
IF(AND($J$41&lt;&gt;"",COUNTIF(CN46:CP46,TRUE)=0),"未入力です。",
  IF(AND($J$41&lt;&gt;"",COUNTIF(CN46:CP46,TRUE)&gt;1),"選択は1つまでです。","")))</f>
        <v/>
      </c>
      <c r="CU46" s="355"/>
      <c r="CV46" s="355"/>
      <c r="CW46" s="355"/>
      <c r="CX46" s="355"/>
      <c r="CY46" s="355"/>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row>
    <row r="47" spans="1:201" ht="17.100000000000001" customHeight="1">
      <c r="A47" s="359"/>
      <c r="B47" s="885" t="s">
        <v>892</v>
      </c>
      <c r="C47" s="886"/>
      <c r="D47" s="886"/>
      <c r="E47" s="886"/>
      <c r="F47" s="886"/>
      <c r="G47" s="886"/>
      <c r="H47" s="886"/>
      <c r="I47" s="887"/>
      <c r="J47" s="374"/>
      <c r="K47" s="897" t="s">
        <v>987</v>
      </c>
      <c r="L47" s="897"/>
      <c r="M47" s="897"/>
      <c r="N47" s="897"/>
      <c r="O47" s="897"/>
      <c r="P47" s="897"/>
      <c r="Q47" s="357"/>
      <c r="R47" s="905" t="s">
        <v>988</v>
      </c>
      <c r="S47" s="905"/>
      <c r="T47" s="905"/>
      <c r="U47" s="905"/>
      <c r="V47" s="905"/>
      <c r="W47" s="905"/>
      <c r="X47" s="357"/>
      <c r="Y47" s="905" t="s">
        <v>989</v>
      </c>
      <c r="Z47" s="905"/>
      <c r="AA47" s="905"/>
      <c r="AB47" s="905"/>
      <c r="AC47" s="905"/>
      <c r="AD47" s="358"/>
      <c r="AE47" s="916"/>
      <c r="AF47" s="916"/>
      <c r="AG47" s="916"/>
      <c r="AH47" s="916"/>
      <c r="AI47" s="916"/>
      <c r="AJ47" s="360"/>
      <c r="AK47" s="360"/>
      <c r="AL47" s="361"/>
      <c r="AM47" s="427" t="str">
        <f>IF(AND($I45&lt;&gt;"",COUNTIF(AN47:AP47,TRUE)=0),"未入力",
  IF(AND($I45&lt;&gt;"",COUNTIF(AN47:AP47,TRUE)&gt;1),"複数選択",""))</f>
        <v/>
      </c>
      <c r="AN47" s="415" t="b">
        <v>0</v>
      </c>
      <c r="AO47" s="415" t="b">
        <v>0</v>
      </c>
      <c r="AP47" s="415" t="b">
        <v>0</v>
      </c>
      <c r="AQ47" s="415"/>
      <c r="AR47" s="415"/>
      <c r="AS47" s="415">
        <f>COUNTIF(AN47:AP47, TRUE)</f>
        <v>0</v>
      </c>
      <c r="AT47" s="415" t="str">
        <f>IF(AND($J$41&lt;&gt;"",COUNTIF(AN47:AP47,TRUE)=0),"未入力です。",
  IF(AND($J$41&lt;&gt;"",COUNTIF(AN47:AP47,TRUE)&gt;1),"選択は1つまでです。",""))</f>
        <v/>
      </c>
      <c r="AU47" s="415"/>
      <c r="AV47" s="415"/>
      <c r="AW47" s="415"/>
      <c r="AX47" s="415"/>
      <c r="AY47" s="415"/>
      <c r="AZ47" s="355"/>
      <c r="BA47" s="359"/>
      <c r="BB47" s="885" t="s">
        <v>892</v>
      </c>
      <c r="BC47" s="886"/>
      <c r="BD47" s="886"/>
      <c r="BE47" s="886"/>
      <c r="BF47" s="886"/>
      <c r="BG47" s="886"/>
      <c r="BH47" s="886"/>
      <c r="BI47" s="887"/>
      <c r="BJ47" s="374"/>
      <c r="BK47" s="897" t="s">
        <v>987</v>
      </c>
      <c r="BL47" s="897"/>
      <c r="BM47" s="897"/>
      <c r="BN47" s="897"/>
      <c r="BO47" s="897"/>
      <c r="BP47" s="897"/>
      <c r="BQ47" s="357"/>
      <c r="BR47" s="905" t="s">
        <v>988</v>
      </c>
      <c r="BS47" s="905"/>
      <c r="BT47" s="905"/>
      <c r="BU47" s="905"/>
      <c r="BV47" s="905"/>
      <c r="BW47" s="905"/>
      <c r="BX47" s="357"/>
      <c r="BY47" s="905" t="s">
        <v>989</v>
      </c>
      <c r="BZ47" s="905"/>
      <c r="CA47" s="905"/>
      <c r="CB47" s="905"/>
      <c r="CC47" s="905"/>
      <c r="CD47" s="358"/>
      <c r="CE47" s="916"/>
      <c r="CF47" s="916"/>
      <c r="CG47" s="916"/>
      <c r="CH47" s="916"/>
      <c r="CI47" s="916"/>
      <c r="CJ47" s="360"/>
      <c r="CK47" s="360"/>
      <c r="CL47" s="361"/>
      <c r="CM47" s="427" t="str">
        <f>IF(AND($I45&lt;&gt;"",COUNTIF(CN47:CP47,TRUE)=0),"未入力",
  IF(AND($I45&lt;&gt;"",COUNTIF(CN47:CP47,TRUE)&gt;1),"複数選択",""))</f>
        <v/>
      </c>
      <c r="CN47" s="415" t="b">
        <v>0</v>
      </c>
      <c r="CO47" s="415" t="b">
        <v>0</v>
      </c>
      <c r="CP47" s="415" t="b">
        <v>0</v>
      </c>
      <c r="CQ47" s="415"/>
      <c r="CR47" s="415"/>
      <c r="CS47" s="415">
        <f>COUNTIF(CN47:CP47, TRUE)</f>
        <v>0</v>
      </c>
      <c r="CT47" s="415" t="str">
        <f>IF(AND($J$41&lt;&gt;"",COUNTIF(CN47:CP47,TRUE)=0),"未入力です。",
  IF(AND($J$41&lt;&gt;"",COUNTIF(CN47:CP47,TRUE)&gt;1),"選択は1つまでです。",""))</f>
        <v/>
      </c>
      <c r="CU47" s="355"/>
      <c r="CV47" s="355"/>
      <c r="CW47" s="355"/>
      <c r="CX47" s="355"/>
      <c r="CY47" s="355"/>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row>
    <row r="48" spans="1:201" ht="17.100000000000001" customHeight="1">
      <c r="A48" s="359"/>
      <c r="B48" s="885" t="s">
        <v>990</v>
      </c>
      <c r="C48" s="886"/>
      <c r="D48" s="886"/>
      <c r="E48" s="886"/>
      <c r="F48" s="886"/>
      <c r="G48" s="886"/>
      <c r="H48" s="886"/>
      <c r="I48" s="887"/>
      <c r="J48" s="372"/>
      <c r="K48" s="886" t="s">
        <v>991</v>
      </c>
      <c r="L48" s="886"/>
      <c r="M48" s="886"/>
      <c r="N48" s="886"/>
      <c r="O48" s="886"/>
      <c r="P48" s="888"/>
      <c r="Q48" s="393"/>
      <c r="R48" s="886" t="s">
        <v>992</v>
      </c>
      <c r="S48" s="886"/>
      <c r="T48" s="886"/>
      <c r="U48" s="886"/>
      <c r="V48" s="886"/>
      <c r="W48" s="362"/>
      <c r="X48" s="393"/>
      <c r="Y48" s="886" t="s">
        <v>993</v>
      </c>
      <c r="Z48" s="886"/>
      <c r="AA48" s="886"/>
      <c r="AB48" s="886"/>
      <c r="AC48" s="886"/>
      <c r="AD48" s="362"/>
      <c r="AE48" s="395"/>
      <c r="AF48" s="905" t="s">
        <v>994</v>
      </c>
      <c r="AG48" s="905"/>
      <c r="AH48" s="905"/>
      <c r="AI48" s="905"/>
      <c r="AJ48" s="905"/>
      <c r="AK48" s="379"/>
      <c r="AL48" s="408"/>
      <c r="AM48" s="427"/>
      <c r="AN48" s="415" t="b">
        <v>0</v>
      </c>
      <c r="AO48" s="415" t="b">
        <v>0</v>
      </c>
      <c r="AP48" s="415" t="b">
        <v>0</v>
      </c>
      <c r="AQ48" s="415" t="b">
        <v>0</v>
      </c>
      <c r="AR48" s="415"/>
      <c r="AS48" s="415">
        <f>COUNTIF(AN48:AQ48, TRUE)</f>
        <v>0</v>
      </c>
      <c r="AT48" s="415" t="str">
        <f>IF(AND($J41&lt;&gt;"",COUNTIF(AN48:AQ48,TRUE)=0),"未入力です。","")</f>
        <v/>
      </c>
      <c r="AU48" s="415"/>
      <c r="AV48" s="415"/>
      <c r="AW48" s="415"/>
      <c r="AX48" s="415"/>
      <c r="AY48" s="415"/>
      <c r="AZ48" s="355"/>
      <c r="BA48" s="359"/>
      <c r="BB48" s="885" t="s">
        <v>990</v>
      </c>
      <c r="BC48" s="886"/>
      <c r="BD48" s="886"/>
      <c r="BE48" s="886"/>
      <c r="BF48" s="886"/>
      <c r="BG48" s="886"/>
      <c r="BH48" s="886"/>
      <c r="BI48" s="887"/>
      <c r="BJ48" s="372"/>
      <c r="BK48" s="886" t="s">
        <v>991</v>
      </c>
      <c r="BL48" s="886"/>
      <c r="BM48" s="886"/>
      <c r="BN48" s="886"/>
      <c r="BO48" s="886"/>
      <c r="BP48" s="888"/>
      <c r="BQ48" s="393"/>
      <c r="BR48" s="886" t="s">
        <v>992</v>
      </c>
      <c r="BS48" s="886"/>
      <c r="BT48" s="886"/>
      <c r="BU48" s="886"/>
      <c r="BV48" s="886"/>
      <c r="BW48" s="362"/>
      <c r="BX48" s="393"/>
      <c r="BY48" s="886" t="s">
        <v>993</v>
      </c>
      <c r="BZ48" s="886"/>
      <c r="CA48" s="886"/>
      <c r="CB48" s="886"/>
      <c r="CC48" s="886"/>
      <c r="CD48" s="362"/>
      <c r="CE48" s="395"/>
      <c r="CF48" s="905" t="s">
        <v>994</v>
      </c>
      <c r="CG48" s="905"/>
      <c r="CH48" s="905"/>
      <c r="CI48" s="905"/>
      <c r="CJ48" s="905"/>
      <c r="CK48" s="379"/>
      <c r="CL48" s="408"/>
      <c r="CM48" s="427"/>
      <c r="CN48" s="415" t="b">
        <v>0</v>
      </c>
      <c r="CO48" s="415" t="b">
        <v>0</v>
      </c>
      <c r="CP48" s="415" t="b">
        <v>0</v>
      </c>
      <c r="CQ48" s="415" t="b">
        <v>0</v>
      </c>
      <c r="CR48" s="415"/>
      <c r="CS48" s="415">
        <f>COUNTIF(CN48:CQ48, TRUE)</f>
        <v>0</v>
      </c>
      <c r="CT48" s="415" t="str">
        <f>IF(AND($J41&lt;&gt;"",COUNTIF(CN48:CQ48,TRUE)=0),"未入力です。","")</f>
        <v/>
      </c>
      <c r="CU48" s="355"/>
      <c r="CV48" s="355"/>
      <c r="CW48" s="355"/>
      <c r="CX48" s="355"/>
      <c r="CY48" s="355"/>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row>
    <row r="49" spans="1:201" ht="20.100000000000001" customHeight="1">
      <c r="A49" s="359"/>
      <c r="B49" s="885" t="s">
        <v>995</v>
      </c>
      <c r="C49" s="886"/>
      <c r="D49" s="886"/>
      <c r="E49" s="886"/>
      <c r="F49" s="886"/>
      <c r="G49" s="886"/>
      <c r="H49" s="886"/>
      <c r="I49" s="887"/>
      <c r="J49" s="891"/>
      <c r="K49" s="892"/>
      <c r="L49" s="892"/>
      <c r="M49" s="892"/>
      <c r="N49" s="892"/>
      <c r="O49" s="362" t="s">
        <v>398</v>
      </c>
      <c r="P49" s="362"/>
      <c r="Q49" s="909"/>
      <c r="R49" s="892"/>
      <c r="S49" s="892"/>
      <c r="T49" s="892"/>
      <c r="U49" s="892"/>
      <c r="V49" s="362" t="s">
        <v>398</v>
      </c>
      <c r="W49" s="362"/>
      <c r="X49" s="909"/>
      <c r="Y49" s="892"/>
      <c r="Z49" s="892"/>
      <c r="AA49" s="892"/>
      <c r="AB49" s="892"/>
      <c r="AC49" s="362" t="s">
        <v>398</v>
      </c>
      <c r="AD49" s="362"/>
      <c r="AE49" s="909"/>
      <c r="AF49" s="892"/>
      <c r="AG49" s="892"/>
      <c r="AH49" s="892"/>
      <c r="AI49" s="892"/>
      <c r="AJ49" s="357" t="s">
        <v>398</v>
      </c>
      <c r="AK49" s="357"/>
      <c r="AL49" s="408"/>
      <c r="AM49" s="427" t="str">
        <f>IF(AND($I45&lt;&gt;"",COUNTIF(AN49:AP49,TRUE)=0),"未入力",
  IF(AND($I45&lt;&gt;"",COUNTIF(AN49:AP49,TRUE)&gt;1),"複数選択",""))</f>
        <v/>
      </c>
      <c r="AN49" s="415"/>
      <c r="AO49" s="415"/>
      <c r="AP49" s="415"/>
      <c r="AQ49" s="415"/>
      <c r="AR49" s="415"/>
      <c r="AS49" s="415"/>
      <c r="AT49" s="415" t="str">
        <f>IF(AND($J41&lt;&gt;"",OR($J$7="01",$J$7="02",$J$7&lt;=24)),
  IF(AND($J41&lt;&gt;"",COUNTA(J49,Q49,X49,AE49)=0),"未入力です。",""),"")</f>
        <v/>
      </c>
      <c r="AU49" s="415"/>
      <c r="AV49" s="415"/>
      <c r="AW49" s="415"/>
      <c r="AX49" s="415"/>
      <c r="AY49" s="415"/>
      <c r="AZ49" s="355"/>
      <c r="BA49" s="359"/>
      <c r="BB49" s="885" t="s">
        <v>930</v>
      </c>
      <c r="BC49" s="886"/>
      <c r="BD49" s="886"/>
      <c r="BE49" s="886"/>
      <c r="BF49" s="886"/>
      <c r="BG49" s="886"/>
      <c r="BH49" s="886"/>
      <c r="BI49" s="887"/>
      <c r="BJ49" s="891"/>
      <c r="BK49" s="892"/>
      <c r="BL49" s="892"/>
      <c r="BM49" s="892"/>
      <c r="BN49" s="892"/>
      <c r="BO49" s="362" t="s">
        <v>398</v>
      </c>
      <c r="BP49" s="362"/>
      <c r="BQ49" s="909"/>
      <c r="BR49" s="892"/>
      <c r="BS49" s="892"/>
      <c r="BT49" s="892"/>
      <c r="BU49" s="892"/>
      <c r="BV49" s="362" t="s">
        <v>398</v>
      </c>
      <c r="BW49" s="362"/>
      <c r="BX49" s="909"/>
      <c r="BY49" s="892"/>
      <c r="BZ49" s="892"/>
      <c r="CA49" s="892"/>
      <c r="CB49" s="892"/>
      <c r="CC49" s="362" t="s">
        <v>398</v>
      </c>
      <c r="CD49" s="362"/>
      <c r="CE49" s="909"/>
      <c r="CF49" s="892"/>
      <c r="CG49" s="892"/>
      <c r="CH49" s="892"/>
      <c r="CI49" s="892"/>
      <c r="CJ49" s="357" t="s">
        <v>398</v>
      </c>
      <c r="CK49" s="357"/>
      <c r="CL49" s="408"/>
      <c r="CM49" s="427" t="str">
        <f>IF(AND($I45&lt;&gt;"",COUNTIF(CN49:CP49,TRUE)=0),"未入力",
  IF(AND($I45&lt;&gt;"",COUNTIF(CN49:CP49,TRUE)&gt;1),"複数選択",""))</f>
        <v/>
      </c>
      <c r="CN49" s="415"/>
      <c r="CO49" s="415"/>
      <c r="CP49" s="415"/>
      <c r="CQ49" s="415"/>
      <c r="CR49" s="415"/>
      <c r="CS49" s="415"/>
      <c r="CT49" s="415" t="str">
        <f>IF(AND($J41&lt;&gt;"",OR($J$7="01",$J$7="02",$J$7&lt;=24)),
  IF(AND($J41&lt;&gt;"",COUNTA(BJ49,BQ49,BX49,CE49)=0),"未入力です。",""),"")</f>
        <v/>
      </c>
      <c r="CU49" s="355"/>
      <c r="CV49" s="355"/>
      <c r="CW49" s="355"/>
      <c r="CX49" s="355"/>
      <c r="CY49" s="355"/>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row>
    <row r="50" spans="1:201" ht="27" customHeight="1">
      <c r="A50" s="359"/>
      <c r="B50" s="931" t="s">
        <v>902</v>
      </c>
      <c r="C50" s="931"/>
      <c r="D50" s="931"/>
      <c r="E50" s="931"/>
      <c r="F50" s="931"/>
      <c r="G50" s="931"/>
      <c r="H50" s="931"/>
      <c r="I50" s="931"/>
      <c r="J50" s="891"/>
      <c r="K50" s="892"/>
      <c r="L50" s="892"/>
      <c r="M50" s="892"/>
      <c r="N50" s="892"/>
      <c r="O50" s="362" t="s">
        <v>903</v>
      </c>
      <c r="P50" s="362"/>
      <c r="Q50" s="909"/>
      <c r="R50" s="892"/>
      <c r="S50" s="892"/>
      <c r="T50" s="892"/>
      <c r="U50" s="892"/>
      <c r="V50" s="362" t="s">
        <v>903</v>
      </c>
      <c r="W50" s="362"/>
      <c r="X50" s="909"/>
      <c r="Y50" s="892"/>
      <c r="Z50" s="892"/>
      <c r="AA50" s="892"/>
      <c r="AB50" s="892"/>
      <c r="AC50" s="362" t="s">
        <v>903</v>
      </c>
      <c r="AD50" s="362"/>
      <c r="AE50" s="909"/>
      <c r="AF50" s="892"/>
      <c r="AG50" s="892"/>
      <c r="AH50" s="892"/>
      <c r="AI50" s="892"/>
      <c r="AJ50" s="362" t="s">
        <v>903</v>
      </c>
      <c r="AK50" s="362"/>
      <c r="AL50" s="408"/>
      <c r="AM50" s="427" t="str">
        <f>IF(AND($I45&lt;&gt;"",COUNTIF(AN50:AQ50,TRUE)=0),"未入力","")</f>
        <v/>
      </c>
      <c r="AN50" s="415"/>
      <c r="AO50" s="415"/>
      <c r="AP50" s="415"/>
      <c r="AQ50" s="415"/>
      <c r="AR50" s="415"/>
      <c r="AS50" s="415">
        <f>COUNTIF(AN47:AP47, TRUE)</f>
        <v>0</v>
      </c>
      <c r="AT50" s="415" t="str">
        <f>IF(AND($J41&lt;&gt;"",COUNTA(J50,Q50,X50,AE50)=0),"未入力です。","")</f>
        <v/>
      </c>
      <c r="AU50" s="415"/>
      <c r="AV50" s="415"/>
      <c r="AW50" s="415"/>
      <c r="AX50" s="415"/>
      <c r="AY50" s="415"/>
      <c r="AZ50" s="355"/>
      <c r="BA50" s="359"/>
      <c r="BB50" s="931" t="s">
        <v>902</v>
      </c>
      <c r="BC50" s="931"/>
      <c r="BD50" s="931"/>
      <c r="BE50" s="931"/>
      <c r="BF50" s="931"/>
      <c r="BG50" s="931"/>
      <c r="BH50" s="931"/>
      <c r="BI50" s="931"/>
      <c r="BJ50" s="891"/>
      <c r="BK50" s="892"/>
      <c r="BL50" s="892"/>
      <c r="BM50" s="892"/>
      <c r="BN50" s="892"/>
      <c r="BO50" s="362" t="s">
        <v>903</v>
      </c>
      <c r="BP50" s="362"/>
      <c r="BQ50" s="909"/>
      <c r="BR50" s="892"/>
      <c r="BS50" s="892"/>
      <c r="BT50" s="892"/>
      <c r="BU50" s="892"/>
      <c r="BV50" s="362" t="s">
        <v>903</v>
      </c>
      <c r="BW50" s="362"/>
      <c r="BX50" s="909"/>
      <c r="BY50" s="892"/>
      <c r="BZ50" s="892"/>
      <c r="CA50" s="892"/>
      <c r="CB50" s="892"/>
      <c r="CC50" s="362" t="s">
        <v>903</v>
      </c>
      <c r="CD50" s="362"/>
      <c r="CE50" s="909"/>
      <c r="CF50" s="892"/>
      <c r="CG50" s="892"/>
      <c r="CH50" s="892"/>
      <c r="CI50" s="892"/>
      <c r="CJ50" s="362" t="s">
        <v>903</v>
      </c>
      <c r="CK50" s="362"/>
      <c r="CL50" s="408"/>
      <c r="CM50" s="427" t="str">
        <f>IF(AND($I45&lt;&gt;"",COUNTIF(CN50:CQ50,TRUE)=0),"未入力","")</f>
        <v/>
      </c>
      <c r="CN50" s="415"/>
      <c r="CO50" s="415"/>
      <c r="CP50" s="415"/>
      <c r="CQ50" s="415"/>
      <c r="CR50" s="415"/>
      <c r="CS50" s="415">
        <f>COUNTIF(CN47:CP47, TRUE)</f>
        <v>0</v>
      </c>
      <c r="CT50" s="415" t="str">
        <f>IF(AND($J41&lt;&gt;"",COUNTA(BJ50,BQ50,BX50,CE50)=0),"未入力です。","")</f>
        <v/>
      </c>
      <c r="CU50" s="355"/>
      <c r="CV50" s="355"/>
      <c r="CW50" s="355"/>
      <c r="CX50" s="355"/>
      <c r="CY50" s="355"/>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row>
    <row r="51" spans="1:201" ht="3.95" customHeight="1">
      <c r="A51" s="359"/>
      <c r="B51" s="381"/>
      <c r="C51" s="381"/>
      <c r="D51" s="381"/>
      <c r="E51" s="381"/>
      <c r="F51" s="381"/>
      <c r="G51" s="381"/>
      <c r="H51" s="381"/>
      <c r="I51" s="381"/>
      <c r="J51" s="355"/>
      <c r="K51" s="355"/>
      <c r="L51" s="355"/>
      <c r="M51" s="355"/>
      <c r="N51" s="355"/>
      <c r="O51" s="355"/>
      <c r="P51" s="355"/>
      <c r="Q51" s="355"/>
      <c r="R51" s="355"/>
      <c r="S51" s="355"/>
      <c r="T51" s="355"/>
      <c r="U51" s="355"/>
      <c r="V51" s="355"/>
      <c r="W51" s="355"/>
      <c r="X51" s="355"/>
      <c r="Y51" s="355"/>
      <c r="Z51" s="355"/>
      <c r="AA51" s="355"/>
      <c r="AB51" s="355"/>
      <c r="AC51" s="355"/>
      <c r="AD51" s="355"/>
      <c r="AE51" s="355"/>
      <c r="AF51" s="355"/>
      <c r="AG51" s="355"/>
      <c r="AH51" s="355"/>
      <c r="AI51" s="355"/>
      <c r="AJ51" s="360"/>
      <c r="AK51" s="360"/>
      <c r="AL51" s="361"/>
      <c r="AM51" s="427" t="str">
        <f>IF(AND($I45="",COUNTA(M54,S54,Z54,AG54)&gt;0),"回答不要",
  IF(AND($I45&lt;&gt;"",OR($R$16&lt;&gt;"",$R$17&lt;&gt;""),COUNTIF(AN43:AP43,TRUE)&gt;0),
  IF(AND($I45&lt;&gt;"",COUNTA(M54,S54,Z54,AG54)=0),"未入力",""),""))</f>
        <v/>
      </c>
      <c r="AN51" s="415"/>
      <c r="AO51" s="415"/>
      <c r="AP51" s="415"/>
      <c r="AQ51" s="415"/>
      <c r="AR51" s="415"/>
      <c r="AS51" s="415"/>
      <c r="AT51" s="415"/>
      <c r="AU51" s="415"/>
      <c r="AV51" s="415"/>
      <c r="AW51" s="415"/>
      <c r="AX51" s="415"/>
      <c r="AY51" s="415"/>
      <c r="AZ51" s="355"/>
      <c r="BA51" s="359"/>
      <c r="BB51" s="381"/>
      <c r="BC51" s="381"/>
      <c r="BD51" s="381"/>
      <c r="BE51" s="381"/>
      <c r="BF51" s="381"/>
      <c r="BG51" s="381"/>
      <c r="BH51" s="381"/>
      <c r="BI51" s="381"/>
      <c r="BJ51" s="355"/>
      <c r="BK51" s="355"/>
      <c r="BL51" s="355"/>
      <c r="BM51" s="355"/>
      <c r="BN51" s="355"/>
      <c r="BO51" s="355"/>
      <c r="BP51" s="355"/>
      <c r="BQ51" s="355"/>
      <c r="BR51" s="355"/>
      <c r="BS51" s="355"/>
      <c r="BT51" s="355"/>
      <c r="BU51" s="355"/>
      <c r="BV51" s="355"/>
      <c r="BW51" s="355"/>
      <c r="BX51" s="355"/>
      <c r="BY51" s="355"/>
      <c r="BZ51" s="355"/>
      <c r="CA51" s="355"/>
      <c r="CB51" s="355"/>
      <c r="CC51" s="355"/>
      <c r="CD51" s="355"/>
      <c r="CE51" s="355"/>
      <c r="CF51" s="355"/>
      <c r="CG51" s="355"/>
      <c r="CH51" s="355"/>
      <c r="CI51" s="355"/>
      <c r="CJ51" s="360"/>
      <c r="CK51" s="360"/>
      <c r="CL51" s="361"/>
      <c r="CM51" s="427" t="str">
        <f>IF(AND($I45="",COUNTA(BM54,BS54,BZ54,CG54)&gt;0),"回答不要",
  IF(AND($I45&lt;&gt;"",OR($R$16&lt;&gt;"",$R$17&lt;&gt;""),COUNTIF(CN43:CP43,TRUE)&gt;0),
  IF(AND($I45&lt;&gt;"",COUNTA(BM54,BS54,BZ54,CG54)=0),"未入力",""),""))</f>
        <v/>
      </c>
      <c r="CN51" s="415"/>
      <c r="CO51" s="415"/>
      <c r="CP51" s="415"/>
      <c r="CQ51" s="415"/>
      <c r="CR51" s="415"/>
      <c r="CS51" s="415"/>
      <c r="CT51" s="415"/>
      <c r="CU51" s="355"/>
      <c r="CV51" s="355"/>
      <c r="CW51" s="355"/>
      <c r="CX51" s="355"/>
      <c r="CY51" s="355"/>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row>
    <row r="52" spans="1:201" ht="3.95" customHeight="1">
      <c r="A52" s="359"/>
      <c r="B52" s="381"/>
      <c r="C52" s="381"/>
      <c r="D52" s="381"/>
      <c r="E52" s="381"/>
      <c r="F52" s="381"/>
      <c r="G52" s="381"/>
      <c r="H52" s="381"/>
      <c r="I52" s="381"/>
      <c r="J52" s="355"/>
      <c r="K52" s="355"/>
      <c r="L52" s="355"/>
      <c r="M52" s="355"/>
      <c r="N52" s="355"/>
      <c r="O52" s="355"/>
      <c r="P52" s="355"/>
      <c r="Q52" s="355"/>
      <c r="R52" s="355"/>
      <c r="S52" s="355"/>
      <c r="T52" s="355"/>
      <c r="U52" s="355"/>
      <c r="V52" s="355"/>
      <c r="W52" s="355"/>
      <c r="X52" s="355"/>
      <c r="Y52" s="355"/>
      <c r="Z52" s="355"/>
      <c r="AA52" s="355"/>
      <c r="AB52" s="355"/>
      <c r="AC52" s="355"/>
      <c r="AD52" s="355"/>
      <c r="AE52" s="355"/>
      <c r="AF52" s="355"/>
      <c r="AG52" s="355"/>
      <c r="AH52" s="355"/>
      <c r="AI52" s="355"/>
      <c r="AJ52" s="360"/>
      <c r="AK52" s="360"/>
      <c r="AL52" s="361"/>
      <c r="AM52" s="427" t="str">
        <f>IF(AND($I45&lt;&gt;"",COUNTA(M55,S55,Z55,AG55)=0),"未入力","")</f>
        <v/>
      </c>
      <c r="AN52" s="415"/>
      <c r="AO52" s="415"/>
      <c r="AP52" s="415"/>
      <c r="AQ52" s="415"/>
      <c r="AR52" s="415"/>
      <c r="AS52" s="415"/>
      <c r="AT52" s="415"/>
      <c r="AU52" s="415"/>
      <c r="AV52" s="415"/>
      <c r="AW52" s="415"/>
      <c r="AX52" s="415"/>
      <c r="AY52" s="415"/>
      <c r="AZ52" s="355"/>
      <c r="BA52" s="359"/>
      <c r="BB52" s="381"/>
      <c r="BC52" s="381"/>
      <c r="BD52" s="381"/>
      <c r="BE52" s="381"/>
      <c r="BF52" s="381"/>
      <c r="BG52" s="381"/>
      <c r="BH52" s="381"/>
      <c r="BI52" s="381"/>
      <c r="BJ52" s="355"/>
      <c r="BK52" s="355"/>
      <c r="BL52" s="355"/>
      <c r="BM52" s="355"/>
      <c r="BN52" s="355"/>
      <c r="BO52" s="355"/>
      <c r="BP52" s="355"/>
      <c r="BQ52" s="355"/>
      <c r="BR52" s="355"/>
      <c r="BS52" s="355"/>
      <c r="BT52" s="355"/>
      <c r="BU52" s="355"/>
      <c r="BV52" s="355"/>
      <c r="BW52" s="355"/>
      <c r="BX52" s="355"/>
      <c r="BY52" s="355"/>
      <c r="BZ52" s="355"/>
      <c r="CA52" s="355"/>
      <c r="CB52" s="355"/>
      <c r="CC52" s="355"/>
      <c r="CD52" s="355"/>
      <c r="CE52" s="355"/>
      <c r="CF52" s="355"/>
      <c r="CG52" s="355"/>
      <c r="CH52" s="355"/>
      <c r="CI52" s="355"/>
      <c r="CJ52" s="360"/>
      <c r="CK52" s="360"/>
      <c r="CL52" s="361"/>
      <c r="CM52" s="427" t="str">
        <f>IF(AND($I45&lt;&gt;"",COUNTA(BM55,BS55,BZ55,CG55)=0),"未入力","")</f>
        <v/>
      </c>
      <c r="CN52" s="415"/>
      <c r="CO52" s="415"/>
      <c r="CP52" s="415"/>
      <c r="CQ52" s="415"/>
      <c r="CR52" s="415"/>
      <c r="CS52" s="415"/>
      <c r="CT52" s="415"/>
      <c r="CU52" s="355"/>
      <c r="CV52" s="355"/>
      <c r="CW52" s="355"/>
      <c r="CX52" s="355"/>
      <c r="CY52" s="355"/>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row>
    <row r="53" spans="1:201" ht="18" customHeight="1">
      <c r="A53" s="359"/>
      <c r="B53" s="885" t="s">
        <v>904</v>
      </c>
      <c r="C53" s="886"/>
      <c r="D53" s="886"/>
      <c r="E53" s="886"/>
      <c r="F53" s="886"/>
      <c r="G53" s="886"/>
      <c r="H53" s="886"/>
      <c r="I53" s="886"/>
      <c r="J53" s="906"/>
      <c r="K53" s="907"/>
      <c r="L53" s="907"/>
      <c r="M53" s="907"/>
      <c r="N53" s="907"/>
      <c r="O53" s="907"/>
      <c r="P53" s="917"/>
      <c r="Q53" s="438"/>
      <c r="R53" s="438"/>
      <c r="S53" s="438"/>
      <c r="T53" s="438"/>
      <c r="U53" s="438"/>
      <c r="V53" s="438"/>
      <c r="W53" s="438"/>
      <c r="X53" s="438"/>
      <c r="Y53" s="438"/>
      <c r="Z53" s="438"/>
      <c r="AA53" s="438"/>
      <c r="AB53" s="438"/>
      <c r="AC53" s="438"/>
      <c r="AD53" s="438"/>
      <c r="AE53" s="438"/>
      <c r="AF53" s="438"/>
      <c r="AG53" s="438"/>
      <c r="AH53" s="438"/>
      <c r="AI53" s="438"/>
      <c r="AJ53" s="360"/>
      <c r="AK53" s="360"/>
      <c r="AL53" s="361"/>
      <c r="AM53" s="427"/>
      <c r="AN53" s="415"/>
      <c r="AO53" s="415"/>
      <c r="AP53" s="415"/>
      <c r="AQ53" s="415"/>
      <c r="AR53" s="415"/>
      <c r="AS53" s="415"/>
      <c r="AT53" s="415"/>
      <c r="AU53" s="415"/>
      <c r="AV53" s="415"/>
      <c r="AW53" s="415"/>
      <c r="AX53" s="415"/>
      <c r="AY53" s="415"/>
      <c r="AZ53" s="355"/>
      <c r="BA53" s="359"/>
      <c r="BB53" s="885" t="s">
        <v>904</v>
      </c>
      <c r="BC53" s="886"/>
      <c r="BD53" s="886"/>
      <c r="BE53" s="886"/>
      <c r="BF53" s="886"/>
      <c r="BG53" s="886"/>
      <c r="BH53" s="886"/>
      <c r="BI53" s="886"/>
      <c r="BJ53" s="906"/>
      <c r="BK53" s="907"/>
      <c r="BL53" s="907"/>
      <c r="BM53" s="907"/>
      <c r="BN53" s="907"/>
      <c r="BO53" s="907"/>
      <c r="BP53" s="917"/>
      <c r="BQ53" s="438"/>
      <c r="BR53" s="438"/>
      <c r="BS53" s="438"/>
      <c r="BT53" s="438"/>
      <c r="BU53" s="438"/>
      <c r="BV53" s="438"/>
      <c r="BW53" s="438"/>
      <c r="BX53" s="438"/>
      <c r="BY53" s="438"/>
      <c r="BZ53" s="438"/>
      <c r="CA53" s="438"/>
      <c r="CB53" s="438"/>
      <c r="CC53" s="438"/>
      <c r="CD53" s="438"/>
      <c r="CE53" s="438"/>
      <c r="CF53" s="438"/>
      <c r="CG53" s="438"/>
      <c r="CH53" s="438"/>
      <c r="CI53" s="438"/>
      <c r="CJ53" s="360"/>
      <c r="CK53" s="360"/>
      <c r="CL53" s="361"/>
      <c r="CM53" s="427"/>
      <c r="CN53" s="415"/>
      <c r="CO53" s="415"/>
      <c r="CP53" s="415"/>
      <c r="CQ53" s="415"/>
      <c r="CR53" s="415"/>
      <c r="CS53" s="415"/>
      <c r="CT53" s="415"/>
      <c r="CU53" s="355"/>
      <c r="CV53" s="355"/>
      <c r="CW53" s="355"/>
      <c r="CX53" s="355"/>
      <c r="CY53" s="355"/>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row>
    <row r="54" spans="1:201" ht="30.95" customHeight="1">
      <c r="A54" s="359"/>
      <c r="B54" s="889" t="s">
        <v>905</v>
      </c>
      <c r="C54" s="890"/>
      <c r="D54" s="890"/>
      <c r="E54" s="890"/>
      <c r="F54" s="890"/>
      <c r="G54" s="890"/>
      <c r="H54" s="890"/>
      <c r="I54" s="918"/>
      <c r="J54" s="374"/>
      <c r="K54" s="379" t="s">
        <v>906</v>
      </c>
      <c r="L54" s="379"/>
      <c r="M54" s="379"/>
      <c r="N54" s="379"/>
      <c r="O54" s="357"/>
      <c r="P54" s="381"/>
      <c r="Q54" s="406" t="s">
        <v>907</v>
      </c>
      <c r="R54" s="370"/>
      <c r="S54" s="370"/>
      <c r="T54" s="357"/>
      <c r="U54" s="370"/>
      <c r="V54" s="370"/>
      <c r="W54" s="357"/>
      <c r="X54" s="370"/>
      <c r="Y54" s="370"/>
      <c r="Z54" s="358"/>
      <c r="AA54" s="359"/>
      <c r="AB54" s="360"/>
      <c r="AC54" s="360"/>
      <c r="AD54" s="360"/>
      <c r="AE54" s="360"/>
      <c r="AF54" s="360"/>
      <c r="AG54" s="360"/>
      <c r="AH54" s="360"/>
      <c r="AI54" s="360"/>
      <c r="AJ54" s="360"/>
      <c r="AK54" s="360"/>
      <c r="AL54" s="361"/>
      <c r="AM54" s="427"/>
      <c r="AN54" s="415" t="b">
        <v>0</v>
      </c>
      <c r="AO54" s="415" t="b">
        <v>0</v>
      </c>
      <c r="AP54" s="415"/>
      <c r="AQ54" s="415"/>
      <c r="AR54" s="415"/>
      <c r="AS54" s="415"/>
      <c r="AT54" s="415"/>
      <c r="AU54" s="415"/>
      <c r="AV54" s="415"/>
      <c r="AW54" s="415"/>
      <c r="AX54" s="415"/>
      <c r="AY54" s="415"/>
      <c r="AZ54" s="355"/>
      <c r="BA54" s="359"/>
      <c r="BB54" s="889" t="s">
        <v>905</v>
      </c>
      <c r="BC54" s="890"/>
      <c r="BD54" s="890"/>
      <c r="BE54" s="890"/>
      <c r="BF54" s="890"/>
      <c r="BG54" s="890"/>
      <c r="BH54" s="890"/>
      <c r="BI54" s="918"/>
      <c r="BJ54" s="374"/>
      <c r="BK54" s="379" t="s">
        <v>906</v>
      </c>
      <c r="BL54" s="379"/>
      <c r="BM54" s="379"/>
      <c r="BN54" s="379"/>
      <c r="BO54" s="357"/>
      <c r="BP54" s="381"/>
      <c r="BQ54" s="406" t="s">
        <v>907</v>
      </c>
      <c r="BR54" s="370"/>
      <c r="BS54" s="370"/>
      <c r="BT54" s="357"/>
      <c r="BU54" s="370"/>
      <c r="BV54" s="370"/>
      <c r="BW54" s="357"/>
      <c r="BX54" s="370"/>
      <c r="BY54" s="370"/>
      <c r="BZ54" s="358"/>
      <c r="CA54" s="359"/>
      <c r="CB54" s="360"/>
      <c r="CC54" s="360"/>
      <c r="CD54" s="360"/>
      <c r="CE54" s="360"/>
      <c r="CF54" s="360"/>
      <c r="CG54" s="360"/>
      <c r="CH54" s="360"/>
      <c r="CI54" s="360"/>
      <c r="CJ54" s="360"/>
      <c r="CK54" s="360"/>
      <c r="CL54" s="361"/>
      <c r="CM54" s="427"/>
      <c r="CN54" s="415" t="b">
        <v>0</v>
      </c>
      <c r="CO54" s="415" t="b">
        <v>0</v>
      </c>
      <c r="CP54" s="415"/>
      <c r="CQ54" s="415"/>
      <c r="CR54" s="415"/>
      <c r="CS54" s="415"/>
      <c r="CT54" s="415"/>
      <c r="CU54" s="355"/>
      <c r="CV54" s="355"/>
      <c r="CW54" s="355"/>
      <c r="CX54" s="355"/>
      <c r="CY54" s="355"/>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row>
    <row r="55" spans="1:201" ht="17.100000000000001" customHeight="1">
      <c r="A55" s="359"/>
      <c r="B55" s="919" t="s">
        <v>908</v>
      </c>
      <c r="C55" s="920"/>
      <c r="D55" s="920"/>
      <c r="E55" s="920"/>
      <c r="F55" s="920"/>
      <c r="G55" s="920"/>
      <c r="H55" s="920"/>
      <c r="I55" s="921"/>
      <c r="J55" s="374"/>
      <c r="K55" s="357" t="s">
        <v>909</v>
      </c>
      <c r="L55" s="357"/>
      <c r="M55" s="357"/>
      <c r="N55" s="357"/>
      <c r="O55" s="357"/>
      <c r="P55" s="357"/>
      <c r="Q55" s="357"/>
      <c r="R55" s="357"/>
      <c r="S55" s="930" t="s">
        <v>910</v>
      </c>
      <c r="T55" s="930"/>
      <c r="U55" s="930"/>
      <c r="V55" s="930"/>
      <c r="W55" s="930"/>
      <c r="X55" s="357"/>
      <c r="Y55" s="357"/>
      <c r="Z55" s="905" t="s">
        <v>911</v>
      </c>
      <c r="AA55" s="905"/>
      <c r="AB55" s="905"/>
      <c r="AC55" s="905"/>
      <c r="AD55" s="905"/>
      <c r="AE55" s="905"/>
      <c r="AF55" s="905"/>
      <c r="AG55" s="905"/>
      <c r="AH55" s="905"/>
      <c r="AI55" s="925"/>
      <c r="AJ55" s="360"/>
      <c r="AK55" s="360"/>
      <c r="AL55" s="361"/>
      <c r="AM55" s="415"/>
      <c r="AN55" s="415" t="b">
        <v>0</v>
      </c>
      <c r="AO55" s="415" t="b">
        <v>0</v>
      </c>
      <c r="AP55" s="415" t="b">
        <v>0</v>
      </c>
      <c r="AQ55" s="415"/>
      <c r="AR55" s="415"/>
      <c r="AS55" s="415"/>
      <c r="AT55" s="415"/>
      <c r="AU55" s="415"/>
      <c r="AV55" s="415"/>
      <c r="AW55" s="415"/>
      <c r="AX55" s="415"/>
      <c r="AY55" s="415"/>
      <c r="AZ55" s="355"/>
      <c r="BA55" s="359"/>
      <c r="BB55" s="919" t="s">
        <v>908</v>
      </c>
      <c r="BC55" s="920"/>
      <c r="BD55" s="920"/>
      <c r="BE55" s="920"/>
      <c r="BF55" s="920"/>
      <c r="BG55" s="920"/>
      <c r="BH55" s="920"/>
      <c r="BI55" s="921"/>
      <c r="BJ55" s="374"/>
      <c r="BK55" s="357" t="s">
        <v>909</v>
      </c>
      <c r="BL55" s="357"/>
      <c r="BM55" s="357"/>
      <c r="BN55" s="357"/>
      <c r="BO55" s="357"/>
      <c r="BP55" s="357"/>
      <c r="BQ55" s="357"/>
      <c r="BR55" s="357"/>
      <c r="BS55" s="930" t="s">
        <v>910</v>
      </c>
      <c r="BT55" s="930"/>
      <c r="BU55" s="930"/>
      <c r="BV55" s="930"/>
      <c r="BW55" s="930"/>
      <c r="BX55" s="357"/>
      <c r="BY55" s="357"/>
      <c r="BZ55" s="905" t="s">
        <v>911</v>
      </c>
      <c r="CA55" s="905"/>
      <c r="CB55" s="905"/>
      <c r="CC55" s="905"/>
      <c r="CD55" s="905"/>
      <c r="CE55" s="905"/>
      <c r="CF55" s="905"/>
      <c r="CG55" s="905"/>
      <c r="CH55" s="905"/>
      <c r="CI55" s="925"/>
      <c r="CJ55" s="360"/>
      <c r="CK55" s="360"/>
      <c r="CL55" s="361"/>
      <c r="CM55" s="415"/>
      <c r="CN55" s="415" t="b">
        <v>0</v>
      </c>
      <c r="CO55" s="415" t="b">
        <v>0</v>
      </c>
      <c r="CP55" s="415" t="b">
        <v>0</v>
      </c>
      <c r="CQ55" s="415"/>
      <c r="CR55" s="415"/>
      <c r="CS55" s="415"/>
      <c r="CT55" s="415"/>
      <c r="CU55" s="355"/>
      <c r="CV55" s="355"/>
      <c r="CW55" s="355"/>
      <c r="CX55" s="355"/>
      <c r="CY55" s="3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row>
    <row r="56" spans="1:201" ht="17.100000000000001" customHeight="1">
      <c r="A56" s="359"/>
      <c r="B56" s="922"/>
      <c r="C56" s="923"/>
      <c r="D56" s="923"/>
      <c r="E56" s="923"/>
      <c r="F56" s="923"/>
      <c r="G56" s="923"/>
      <c r="H56" s="923"/>
      <c r="I56" s="924"/>
      <c r="J56" s="364"/>
      <c r="K56" s="926" t="s">
        <v>912</v>
      </c>
      <c r="L56" s="926"/>
      <c r="M56" s="926"/>
      <c r="N56" s="926"/>
      <c r="O56" s="926"/>
      <c r="P56" s="926"/>
      <c r="Q56" s="926"/>
      <c r="R56" s="926"/>
      <c r="S56" s="365"/>
      <c r="T56" s="365"/>
      <c r="U56" s="926" t="s">
        <v>913</v>
      </c>
      <c r="V56" s="926"/>
      <c r="W56" s="926"/>
      <c r="X56" s="926"/>
      <c r="Y56" s="365"/>
      <c r="Z56" s="365"/>
      <c r="AA56" s="365"/>
      <c r="AB56" s="365"/>
      <c r="AC56" s="365"/>
      <c r="AD56" s="365"/>
      <c r="AE56" s="365"/>
      <c r="AF56" s="365"/>
      <c r="AG56" s="365"/>
      <c r="AH56" s="365"/>
      <c r="AI56" s="366"/>
      <c r="AJ56" s="360"/>
      <c r="AK56" s="360"/>
      <c r="AL56" s="361"/>
      <c r="AM56" s="415"/>
      <c r="AN56" s="415" t="b">
        <v>0</v>
      </c>
      <c r="AO56" s="415" t="b">
        <v>0</v>
      </c>
      <c r="AP56" s="415"/>
      <c r="AQ56" s="415"/>
      <c r="AR56" s="415"/>
      <c r="AS56" s="415"/>
      <c r="AT56" s="415"/>
      <c r="AU56" s="415"/>
      <c r="AV56" s="415"/>
      <c r="AW56" s="415"/>
      <c r="AX56" s="415"/>
      <c r="AY56" s="415"/>
      <c r="AZ56" s="355"/>
      <c r="BA56" s="359"/>
      <c r="BB56" s="922"/>
      <c r="BC56" s="923"/>
      <c r="BD56" s="923"/>
      <c r="BE56" s="923"/>
      <c r="BF56" s="923"/>
      <c r="BG56" s="923"/>
      <c r="BH56" s="923"/>
      <c r="BI56" s="924"/>
      <c r="BJ56" s="364"/>
      <c r="BK56" s="926" t="s">
        <v>912</v>
      </c>
      <c r="BL56" s="926"/>
      <c r="BM56" s="926"/>
      <c r="BN56" s="926"/>
      <c r="BO56" s="926"/>
      <c r="BP56" s="926"/>
      <c r="BQ56" s="926"/>
      <c r="BR56" s="926"/>
      <c r="BS56" s="365"/>
      <c r="BT56" s="365"/>
      <c r="BU56" s="926" t="s">
        <v>913</v>
      </c>
      <c r="BV56" s="926"/>
      <c r="BW56" s="926"/>
      <c r="BX56" s="926"/>
      <c r="BY56" s="365"/>
      <c r="BZ56" s="365"/>
      <c r="CA56" s="365"/>
      <c r="CB56" s="365"/>
      <c r="CC56" s="365"/>
      <c r="CD56" s="365"/>
      <c r="CE56" s="365"/>
      <c r="CF56" s="365"/>
      <c r="CG56" s="365"/>
      <c r="CH56" s="365"/>
      <c r="CI56" s="366"/>
      <c r="CJ56" s="360"/>
      <c r="CK56" s="360"/>
      <c r="CL56" s="361"/>
      <c r="CM56" s="415"/>
      <c r="CN56" s="415" t="b">
        <v>0</v>
      </c>
      <c r="CO56" s="415" t="b">
        <v>0</v>
      </c>
      <c r="CP56" s="415"/>
      <c r="CQ56" s="415"/>
      <c r="CR56" s="415"/>
      <c r="CS56" s="415"/>
      <c r="CT56" s="415"/>
      <c r="CU56" s="355"/>
      <c r="CV56" s="355"/>
      <c r="CW56" s="355"/>
      <c r="CX56" s="355"/>
      <c r="CY56" s="355"/>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row>
    <row r="57" spans="1:201" ht="17.100000000000001" customHeight="1">
      <c r="A57" s="359"/>
      <c r="B57" s="896" t="s">
        <v>914</v>
      </c>
      <c r="C57" s="897"/>
      <c r="D57" s="897"/>
      <c r="E57" s="897"/>
      <c r="F57" s="897"/>
      <c r="G57" s="897"/>
      <c r="H57" s="897"/>
      <c r="I57" s="898"/>
      <c r="J57" s="372"/>
      <c r="K57" s="886" t="s">
        <v>915</v>
      </c>
      <c r="L57" s="886"/>
      <c r="M57" s="886"/>
      <c r="N57" s="886"/>
      <c r="O57" s="886"/>
      <c r="P57" s="407"/>
      <c r="Q57" s="362"/>
      <c r="R57" s="897" t="s">
        <v>916</v>
      </c>
      <c r="S57" s="897"/>
      <c r="T57" s="897"/>
      <c r="U57" s="897"/>
      <c r="V57" s="897"/>
      <c r="W57" s="897"/>
      <c r="X57" s="362"/>
      <c r="Y57" s="886" t="s">
        <v>917</v>
      </c>
      <c r="Z57" s="886"/>
      <c r="AA57" s="886"/>
      <c r="AB57" s="886"/>
      <c r="AC57" s="886"/>
      <c r="AD57" s="887"/>
      <c r="AE57" s="360"/>
      <c r="AF57" s="360"/>
      <c r="AG57" s="360"/>
      <c r="AH57" s="360"/>
      <c r="AI57" s="355"/>
      <c r="AJ57" s="360"/>
      <c r="AK57" s="360"/>
      <c r="AL57" s="361"/>
      <c r="AM57" s="415"/>
      <c r="AN57" s="415" t="b">
        <v>0</v>
      </c>
      <c r="AO57" s="415" t="b">
        <v>0</v>
      </c>
      <c r="AP57" s="415" t="b">
        <v>0</v>
      </c>
      <c r="AQ57" s="415"/>
      <c r="AR57" s="415"/>
      <c r="AS57" s="415"/>
      <c r="AT57" s="415"/>
      <c r="AU57" s="415"/>
      <c r="AV57" s="415"/>
      <c r="AW57" s="415"/>
      <c r="AX57" s="415"/>
      <c r="AY57" s="415"/>
      <c r="AZ57" s="355"/>
      <c r="BA57" s="359"/>
      <c r="BB57" s="896" t="s">
        <v>914</v>
      </c>
      <c r="BC57" s="897"/>
      <c r="BD57" s="897"/>
      <c r="BE57" s="897"/>
      <c r="BF57" s="897"/>
      <c r="BG57" s="897"/>
      <c r="BH57" s="897"/>
      <c r="BI57" s="898"/>
      <c r="BJ57" s="372"/>
      <c r="BK57" s="886" t="s">
        <v>915</v>
      </c>
      <c r="BL57" s="886"/>
      <c r="BM57" s="886"/>
      <c r="BN57" s="886"/>
      <c r="BO57" s="886"/>
      <c r="BP57" s="407"/>
      <c r="BQ57" s="362"/>
      <c r="BR57" s="897" t="s">
        <v>916</v>
      </c>
      <c r="BS57" s="897"/>
      <c r="BT57" s="897"/>
      <c r="BU57" s="897"/>
      <c r="BV57" s="897"/>
      <c r="BW57" s="897"/>
      <c r="BX57" s="362"/>
      <c r="BY57" s="886" t="s">
        <v>917</v>
      </c>
      <c r="BZ57" s="886"/>
      <c r="CA57" s="886"/>
      <c r="CB57" s="886"/>
      <c r="CC57" s="886"/>
      <c r="CD57" s="887"/>
      <c r="CE57" s="360"/>
      <c r="CF57" s="360"/>
      <c r="CG57" s="360"/>
      <c r="CH57" s="360"/>
      <c r="CI57" s="355"/>
      <c r="CJ57" s="360"/>
      <c r="CK57" s="360"/>
      <c r="CL57" s="361"/>
      <c r="CM57" s="415"/>
      <c r="CN57" s="415" t="b">
        <v>0</v>
      </c>
      <c r="CO57" s="415" t="b">
        <v>0</v>
      </c>
      <c r="CP57" s="415" t="b">
        <v>0</v>
      </c>
      <c r="CQ57" s="415"/>
      <c r="CR57" s="415"/>
      <c r="CS57" s="415"/>
      <c r="CT57" s="415"/>
      <c r="CU57" s="355"/>
      <c r="CV57" s="355"/>
      <c r="CW57" s="355"/>
      <c r="CX57" s="355"/>
      <c r="CY57" s="355"/>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row>
    <row r="58" spans="1:201" ht="17.100000000000001" customHeight="1">
      <c r="A58" s="359"/>
      <c r="B58" s="885" t="s">
        <v>918</v>
      </c>
      <c r="C58" s="886"/>
      <c r="D58" s="886"/>
      <c r="E58" s="886"/>
      <c r="F58" s="886"/>
      <c r="G58" s="886"/>
      <c r="H58" s="886"/>
      <c r="I58" s="887"/>
      <c r="J58" s="372"/>
      <c r="K58" s="886" t="s">
        <v>919</v>
      </c>
      <c r="L58" s="886"/>
      <c r="M58" s="886"/>
      <c r="N58" s="886"/>
      <c r="O58" s="886"/>
      <c r="P58" s="407"/>
      <c r="Q58" s="362"/>
      <c r="R58" s="886" t="s">
        <v>920</v>
      </c>
      <c r="S58" s="886"/>
      <c r="T58" s="886"/>
      <c r="U58" s="886"/>
      <c r="V58" s="886"/>
      <c r="W58" s="886"/>
      <c r="X58" s="362"/>
      <c r="Y58" s="897" t="s">
        <v>921</v>
      </c>
      <c r="Z58" s="897"/>
      <c r="AA58" s="897"/>
      <c r="AB58" s="897"/>
      <c r="AC58" s="897"/>
      <c r="AD58" s="898"/>
      <c r="AE58" s="360"/>
      <c r="AF58" s="360"/>
      <c r="AG58" s="360"/>
      <c r="AH58" s="360"/>
      <c r="AI58" s="355"/>
      <c r="AJ58" s="360"/>
      <c r="AK58" s="360"/>
      <c r="AL58" s="361"/>
      <c r="AM58" s="427"/>
      <c r="AN58" s="415" t="b">
        <v>0</v>
      </c>
      <c r="AO58" s="415" t="b">
        <v>0</v>
      </c>
      <c r="AP58" s="415" t="b">
        <v>0</v>
      </c>
      <c r="AQ58" s="415"/>
      <c r="AR58" s="415"/>
      <c r="AS58" s="415"/>
      <c r="AT58" s="415"/>
      <c r="AU58" s="415"/>
      <c r="AV58" s="415"/>
      <c r="AW58" s="415"/>
      <c r="AX58" s="415"/>
      <c r="AY58" s="415"/>
      <c r="AZ58" s="355"/>
      <c r="BA58" s="359"/>
      <c r="BB58" s="885" t="s">
        <v>918</v>
      </c>
      <c r="BC58" s="886"/>
      <c r="BD58" s="886"/>
      <c r="BE58" s="886"/>
      <c r="BF58" s="886"/>
      <c r="BG58" s="886"/>
      <c r="BH58" s="886"/>
      <c r="BI58" s="887"/>
      <c r="BJ58" s="372"/>
      <c r="BK58" s="886" t="s">
        <v>919</v>
      </c>
      <c r="BL58" s="886"/>
      <c r="BM58" s="886"/>
      <c r="BN58" s="886"/>
      <c r="BO58" s="886"/>
      <c r="BP58" s="407"/>
      <c r="BQ58" s="362"/>
      <c r="BR58" s="886" t="s">
        <v>920</v>
      </c>
      <c r="BS58" s="886"/>
      <c r="BT58" s="886"/>
      <c r="BU58" s="886"/>
      <c r="BV58" s="886"/>
      <c r="BW58" s="886"/>
      <c r="BX58" s="362"/>
      <c r="BY58" s="897" t="s">
        <v>921</v>
      </c>
      <c r="BZ58" s="897"/>
      <c r="CA58" s="897"/>
      <c r="CB58" s="897"/>
      <c r="CC58" s="897"/>
      <c r="CD58" s="898"/>
      <c r="CE58" s="360"/>
      <c r="CF58" s="360"/>
      <c r="CG58" s="360"/>
      <c r="CH58" s="360"/>
      <c r="CI58" s="355"/>
      <c r="CJ58" s="360"/>
      <c r="CK58" s="360"/>
      <c r="CL58" s="361"/>
      <c r="CM58" s="427"/>
      <c r="CN58" s="415" t="b">
        <v>0</v>
      </c>
      <c r="CO58" s="415" t="b">
        <v>0</v>
      </c>
      <c r="CP58" s="415" t="b">
        <v>0</v>
      </c>
      <c r="CQ58" s="415"/>
      <c r="CR58" s="415"/>
      <c r="CS58" s="415"/>
      <c r="CT58" s="415"/>
      <c r="CU58" s="355"/>
      <c r="CV58" s="355"/>
      <c r="CW58" s="355"/>
      <c r="CX58" s="355"/>
      <c r="CY58" s="355"/>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row>
    <row r="59" spans="1:201" ht="17.100000000000001" customHeight="1">
      <c r="A59" s="359"/>
      <c r="B59" s="885" t="s">
        <v>892</v>
      </c>
      <c r="C59" s="886"/>
      <c r="D59" s="886"/>
      <c r="E59" s="886"/>
      <c r="F59" s="886"/>
      <c r="G59" s="886"/>
      <c r="H59" s="886"/>
      <c r="I59" s="887"/>
      <c r="J59" s="374"/>
      <c r="K59" s="897" t="s">
        <v>922</v>
      </c>
      <c r="L59" s="897"/>
      <c r="M59" s="897"/>
      <c r="N59" s="897"/>
      <c r="O59" s="897"/>
      <c r="P59" s="897"/>
      <c r="Q59" s="357"/>
      <c r="R59" s="905" t="s">
        <v>923</v>
      </c>
      <c r="S59" s="905"/>
      <c r="T59" s="905"/>
      <c r="U59" s="905"/>
      <c r="V59" s="905"/>
      <c r="W59" s="905"/>
      <c r="X59" s="357"/>
      <c r="Y59" s="905" t="s">
        <v>924</v>
      </c>
      <c r="Z59" s="905"/>
      <c r="AA59" s="905"/>
      <c r="AB59" s="905"/>
      <c r="AC59" s="905"/>
      <c r="AD59" s="358"/>
      <c r="AE59" s="916"/>
      <c r="AF59" s="916"/>
      <c r="AG59" s="916"/>
      <c r="AH59" s="916"/>
      <c r="AI59" s="916"/>
      <c r="AJ59" s="360"/>
      <c r="AK59" s="360"/>
      <c r="AL59" s="361"/>
      <c r="AM59" s="427"/>
      <c r="AN59" s="415" t="b">
        <v>0</v>
      </c>
      <c r="AO59" s="415" t="b">
        <v>0</v>
      </c>
      <c r="AP59" s="415" t="b">
        <v>0</v>
      </c>
      <c r="AQ59" s="415"/>
      <c r="AR59" s="415"/>
      <c r="AS59" s="415"/>
      <c r="AT59" s="443"/>
      <c r="AU59" s="443"/>
      <c r="AV59" s="443"/>
      <c r="AW59" s="443"/>
      <c r="AX59" s="443"/>
      <c r="AY59" s="443"/>
      <c r="AZ59" s="355"/>
      <c r="BA59" s="359"/>
      <c r="BB59" s="885" t="s">
        <v>892</v>
      </c>
      <c r="BC59" s="886"/>
      <c r="BD59" s="886"/>
      <c r="BE59" s="886"/>
      <c r="BF59" s="886"/>
      <c r="BG59" s="886"/>
      <c r="BH59" s="886"/>
      <c r="BI59" s="887"/>
      <c r="BJ59" s="374"/>
      <c r="BK59" s="897" t="s">
        <v>922</v>
      </c>
      <c r="BL59" s="897"/>
      <c r="BM59" s="897"/>
      <c r="BN59" s="897"/>
      <c r="BO59" s="897"/>
      <c r="BP59" s="897"/>
      <c r="BQ59" s="357"/>
      <c r="BR59" s="905" t="s">
        <v>923</v>
      </c>
      <c r="BS59" s="905"/>
      <c r="BT59" s="905"/>
      <c r="BU59" s="905"/>
      <c r="BV59" s="905"/>
      <c r="BW59" s="905"/>
      <c r="BX59" s="357"/>
      <c r="BY59" s="905" t="s">
        <v>924</v>
      </c>
      <c r="BZ59" s="905"/>
      <c r="CA59" s="905"/>
      <c r="CB59" s="905"/>
      <c r="CC59" s="905"/>
      <c r="CD59" s="358"/>
      <c r="CE59" s="916"/>
      <c r="CF59" s="916"/>
      <c r="CG59" s="916"/>
      <c r="CH59" s="916"/>
      <c r="CI59" s="916"/>
      <c r="CJ59" s="360"/>
      <c r="CK59" s="360"/>
      <c r="CL59" s="361"/>
      <c r="CM59" s="427"/>
      <c r="CN59" s="415" t="b">
        <v>0</v>
      </c>
      <c r="CO59" s="415" t="b">
        <v>0</v>
      </c>
      <c r="CP59" s="415" t="b">
        <v>0</v>
      </c>
      <c r="CQ59" s="415"/>
      <c r="CR59" s="415"/>
      <c r="CS59" s="415"/>
      <c r="CT59" s="443"/>
      <c r="CU59" s="446"/>
      <c r="CV59" s="446"/>
      <c r="CW59" s="446"/>
      <c r="CX59" s="446"/>
      <c r="CY59" s="446"/>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row>
    <row r="60" spans="1:201" ht="17.100000000000001" customHeight="1">
      <c r="A60" s="359"/>
      <c r="B60" s="885" t="s">
        <v>925</v>
      </c>
      <c r="C60" s="886"/>
      <c r="D60" s="886"/>
      <c r="E60" s="886"/>
      <c r="F60" s="886"/>
      <c r="G60" s="886"/>
      <c r="H60" s="886"/>
      <c r="I60" s="887"/>
      <c r="J60" s="372"/>
      <c r="K60" s="886" t="s">
        <v>926</v>
      </c>
      <c r="L60" s="886"/>
      <c r="M60" s="886"/>
      <c r="N60" s="886"/>
      <c r="O60" s="886"/>
      <c r="P60" s="888"/>
      <c r="Q60" s="393"/>
      <c r="R60" s="886" t="s">
        <v>927</v>
      </c>
      <c r="S60" s="886"/>
      <c r="T60" s="886"/>
      <c r="U60" s="886"/>
      <c r="V60" s="886"/>
      <c r="W60" s="362"/>
      <c r="X60" s="393"/>
      <c r="Y60" s="886" t="s">
        <v>928</v>
      </c>
      <c r="Z60" s="886"/>
      <c r="AA60" s="886"/>
      <c r="AB60" s="886"/>
      <c r="AC60" s="886"/>
      <c r="AD60" s="362"/>
      <c r="AE60" s="395"/>
      <c r="AF60" s="905" t="s">
        <v>929</v>
      </c>
      <c r="AG60" s="905"/>
      <c r="AH60" s="905"/>
      <c r="AI60" s="905"/>
      <c r="AJ60" s="905"/>
      <c r="AK60" s="379"/>
      <c r="AL60" s="408"/>
      <c r="AM60" s="428"/>
      <c r="AN60" s="415" t="b">
        <v>0</v>
      </c>
      <c r="AO60" s="415" t="b">
        <v>0</v>
      </c>
      <c r="AP60" s="415" t="b">
        <v>0</v>
      </c>
      <c r="AQ60" s="415" t="b">
        <v>0</v>
      </c>
      <c r="AR60" s="415"/>
      <c r="AS60" s="415"/>
      <c r="AT60" s="415"/>
      <c r="AU60" s="415"/>
      <c r="AV60" s="415"/>
      <c r="AW60" s="415"/>
      <c r="AX60" s="415"/>
      <c r="AY60" s="415"/>
      <c r="AZ60" s="355"/>
      <c r="BA60" s="359"/>
      <c r="BB60" s="885" t="s">
        <v>925</v>
      </c>
      <c r="BC60" s="886"/>
      <c r="BD60" s="886"/>
      <c r="BE60" s="886"/>
      <c r="BF60" s="886"/>
      <c r="BG60" s="886"/>
      <c r="BH60" s="886"/>
      <c r="BI60" s="887"/>
      <c r="BJ60" s="372"/>
      <c r="BK60" s="886" t="s">
        <v>926</v>
      </c>
      <c r="BL60" s="886"/>
      <c r="BM60" s="886"/>
      <c r="BN60" s="886"/>
      <c r="BO60" s="886"/>
      <c r="BP60" s="888"/>
      <c r="BQ60" s="393"/>
      <c r="BR60" s="886" t="s">
        <v>927</v>
      </c>
      <c r="BS60" s="886"/>
      <c r="BT60" s="886"/>
      <c r="BU60" s="886"/>
      <c r="BV60" s="886"/>
      <c r="BW60" s="362"/>
      <c r="BX60" s="393"/>
      <c r="BY60" s="886" t="s">
        <v>928</v>
      </c>
      <c r="BZ60" s="886"/>
      <c r="CA60" s="886"/>
      <c r="CB60" s="886"/>
      <c r="CC60" s="886"/>
      <c r="CD60" s="362"/>
      <c r="CE60" s="395"/>
      <c r="CF60" s="905" t="s">
        <v>929</v>
      </c>
      <c r="CG60" s="905"/>
      <c r="CH60" s="905"/>
      <c r="CI60" s="905"/>
      <c r="CJ60" s="905"/>
      <c r="CK60" s="379"/>
      <c r="CL60" s="408"/>
      <c r="CM60" s="428"/>
      <c r="CN60" s="415" t="b">
        <v>0</v>
      </c>
      <c r="CO60" s="415" t="b">
        <v>0</v>
      </c>
      <c r="CP60" s="415" t="b">
        <v>0</v>
      </c>
      <c r="CQ60" s="415" t="b">
        <v>0</v>
      </c>
      <c r="CR60" s="415"/>
      <c r="CS60" s="415"/>
      <c r="CT60" s="415"/>
      <c r="CU60" s="355"/>
      <c r="CV60" s="355"/>
      <c r="CW60" s="355"/>
      <c r="CX60" s="355"/>
      <c r="CY60" s="355"/>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row>
    <row r="61" spans="1:201" ht="20.100000000000001" customHeight="1">
      <c r="A61" s="359"/>
      <c r="B61" s="885" t="s">
        <v>930</v>
      </c>
      <c r="C61" s="886"/>
      <c r="D61" s="886"/>
      <c r="E61" s="886"/>
      <c r="F61" s="886"/>
      <c r="G61" s="886"/>
      <c r="H61" s="886"/>
      <c r="I61" s="887"/>
      <c r="J61" s="906"/>
      <c r="K61" s="907"/>
      <c r="L61" s="907"/>
      <c r="M61" s="907"/>
      <c r="N61" s="907"/>
      <c r="O61" s="362" t="s">
        <v>398</v>
      </c>
      <c r="P61" s="362"/>
      <c r="Q61" s="908"/>
      <c r="R61" s="907"/>
      <c r="S61" s="907"/>
      <c r="T61" s="907"/>
      <c r="U61" s="907"/>
      <c r="V61" s="362" t="s">
        <v>398</v>
      </c>
      <c r="W61" s="362"/>
      <c r="X61" s="908"/>
      <c r="Y61" s="907"/>
      <c r="Z61" s="907"/>
      <c r="AA61" s="907"/>
      <c r="AB61" s="907"/>
      <c r="AC61" s="362" t="s">
        <v>398</v>
      </c>
      <c r="AD61" s="362"/>
      <c r="AE61" s="909"/>
      <c r="AF61" s="892"/>
      <c r="AG61" s="892"/>
      <c r="AH61" s="892"/>
      <c r="AI61" s="892"/>
      <c r="AJ61" s="357" t="s">
        <v>398</v>
      </c>
      <c r="AK61" s="357"/>
      <c r="AL61" s="408"/>
      <c r="AM61" s="427"/>
      <c r="AN61" s="415"/>
      <c r="AO61" s="415"/>
      <c r="AP61" s="415"/>
      <c r="AQ61" s="415"/>
      <c r="AR61" s="415"/>
      <c r="AS61" s="415"/>
      <c r="AT61" s="415"/>
      <c r="AU61" s="415"/>
      <c r="AV61" s="415"/>
      <c r="AW61" s="415"/>
      <c r="AX61" s="415"/>
      <c r="AY61" s="415"/>
      <c r="AZ61" s="355"/>
      <c r="BA61" s="359"/>
      <c r="BB61" s="885" t="s">
        <v>930</v>
      </c>
      <c r="BC61" s="886"/>
      <c r="BD61" s="886"/>
      <c r="BE61" s="886"/>
      <c r="BF61" s="886"/>
      <c r="BG61" s="886"/>
      <c r="BH61" s="886"/>
      <c r="BI61" s="887"/>
      <c r="BJ61" s="906"/>
      <c r="BK61" s="907"/>
      <c r="BL61" s="907"/>
      <c r="BM61" s="907"/>
      <c r="BN61" s="907"/>
      <c r="BO61" s="362" t="s">
        <v>398</v>
      </c>
      <c r="BP61" s="362"/>
      <c r="BQ61" s="908"/>
      <c r="BR61" s="907"/>
      <c r="BS61" s="907"/>
      <c r="BT61" s="907"/>
      <c r="BU61" s="907"/>
      <c r="BV61" s="362" t="s">
        <v>398</v>
      </c>
      <c r="BW61" s="362"/>
      <c r="BX61" s="908"/>
      <c r="BY61" s="907"/>
      <c r="BZ61" s="907"/>
      <c r="CA61" s="907"/>
      <c r="CB61" s="907"/>
      <c r="CC61" s="362" t="s">
        <v>398</v>
      </c>
      <c r="CD61" s="362"/>
      <c r="CE61" s="909"/>
      <c r="CF61" s="892"/>
      <c r="CG61" s="892"/>
      <c r="CH61" s="892"/>
      <c r="CI61" s="892"/>
      <c r="CJ61" s="357" t="s">
        <v>398</v>
      </c>
      <c r="CK61" s="357"/>
      <c r="CL61" s="408"/>
      <c r="CM61" s="427"/>
      <c r="CN61" s="415"/>
      <c r="CO61" s="415"/>
      <c r="CP61" s="415"/>
      <c r="CQ61" s="415"/>
      <c r="CR61" s="415"/>
      <c r="CS61" s="415"/>
      <c r="CT61" s="415"/>
      <c r="CU61" s="355"/>
      <c r="CV61" s="355"/>
      <c r="CW61" s="355"/>
      <c r="CX61" s="355"/>
      <c r="CY61" s="355"/>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row>
    <row r="62" spans="1:201" ht="27" customHeight="1">
      <c r="A62" s="359"/>
      <c r="B62" s="927" t="s">
        <v>902</v>
      </c>
      <c r="C62" s="928"/>
      <c r="D62" s="928"/>
      <c r="E62" s="928"/>
      <c r="F62" s="928"/>
      <c r="G62" s="928"/>
      <c r="H62" s="928"/>
      <c r="I62" s="929"/>
      <c r="J62" s="891"/>
      <c r="K62" s="892"/>
      <c r="L62" s="892"/>
      <c r="M62" s="892"/>
      <c r="N62" s="892"/>
      <c r="O62" s="362" t="s">
        <v>903</v>
      </c>
      <c r="P62" s="362"/>
      <c r="Q62" s="909"/>
      <c r="R62" s="892"/>
      <c r="S62" s="892"/>
      <c r="T62" s="892"/>
      <c r="U62" s="892"/>
      <c r="V62" s="362" t="s">
        <v>903</v>
      </c>
      <c r="W62" s="362"/>
      <c r="X62" s="909"/>
      <c r="Y62" s="892"/>
      <c r="Z62" s="892"/>
      <c r="AA62" s="892"/>
      <c r="AB62" s="892"/>
      <c r="AC62" s="362" t="s">
        <v>903</v>
      </c>
      <c r="AD62" s="362"/>
      <c r="AE62" s="909"/>
      <c r="AF62" s="892"/>
      <c r="AG62" s="892"/>
      <c r="AH62" s="892"/>
      <c r="AI62" s="892"/>
      <c r="AJ62" s="362" t="s">
        <v>903</v>
      </c>
      <c r="AK62" s="362"/>
      <c r="AL62" s="408"/>
      <c r="AM62" s="427"/>
      <c r="AN62" s="415"/>
      <c r="AO62" s="415"/>
      <c r="AP62" s="415"/>
      <c r="AQ62" s="415"/>
      <c r="AR62" s="415"/>
      <c r="AS62" s="415"/>
      <c r="AT62" s="415"/>
      <c r="AU62" s="415"/>
      <c r="AV62" s="415"/>
      <c r="AW62" s="415"/>
      <c r="AX62" s="415"/>
      <c r="AY62" s="415"/>
      <c r="AZ62" s="355"/>
      <c r="BA62" s="359"/>
      <c r="BB62" s="927" t="s">
        <v>902</v>
      </c>
      <c r="BC62" s="928"/>
      <c r="BD62" s="928"/>
      <c r="BE62" s="928"/>
      <c r="BF62" s="928"/>
      <c r="BG62" s="928"/>
      <c r="BH62" s="928"/>
      <c r="BI62" s="929"/>
      <c r="BJ62" s="891"/>
      <c r="BK62" s="892"/>
      <c r="BL62" s="892"/>
      <c r="BM62" s="892"/>
      <c r="BN62" s="892"/>
      <c r="BO62" s="362" t="s">
        <v>903</v>
      </c>
      <c r="BP62" s="362"/>
      <c r="BQ62" s="909"/>
      <c r="BR62" s="892"/>
      <c r="BS62" s="892"/>
      <c r="BT62" s="892"/>
      <c r="BU62" s="892"/>
      <c r="BV62" s="362" t="s">
        <v>903</v>
      </c>
      <c r="BW62" s="362"/>
      <c r="BX62" s="909"/>
      <c r="BY62" s="892"/>
      <c r="BZ62" s="892"/>
      <c r="CA62" s="892"/>
      <c r="CB62" s="892"/>
      <c r="CC62" s="362" t="s">
        <v>903</v>
      </c>
      <c r="CD62" s="362"/>
      <c r="CE62" s="909"/>
      <c r="CF62" s="892"/>
      <c r="CG62" s="892"/>
      <c r="CH62" s="892"/>
      <c r="CI62" s="892"/>
      <c r="CJ62" s="362" t="s">
        <v>903</v>
      </c>
      <c r="CK62" s="362"/>
      <c r="CL62" s="408"/>
      <c r="CM62" s="427"/>
      <c r="CN62" s="415"/>
      <c r="CO62" s="415"/>
      <c r="CP62" s="415"/>
      <c r="CQ62" s="415"/>
      <c r="CR62" s="415"/>
      <c r="CS62" s="415"/>
      <c r="CT62" s="415"/>
      <c r="CU62" s="355"/>
      <c r="CV62" s="355"/>
      <c r="CW62" s="355"/>
      <c r="CX62" s="355"/>
      <c r="CY62" s="355"/>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row>
    <row r="63" spans="1:201" ht="3.95" customHeight="1">
      <c r="A63" s="359"/>
      <c r="B63" s="386"/>
      <c r="C63" s="386"/>
      <c r="D63" s="386"/>
      <c r="E63" s="386"/>
      <c r="F63" s="386"/>
      <c r="G63" s="386"/>
      <c r="H63" s="386"/>
      <c r="I63" s="386"/>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60"/>
      <c r="AK63" s="360"/>
      <c r="AL63" s="361"/>
      <c r="AM63" s="427"/>
      <c r="AN63" s="415"/>
      <c r="AO63" s="415"/>
      <c r="AP63" s="415"/>
      <c r="AQ63" s="415"/>
      <c r="AR63" s="415"/>
      <c r="AS63" s="415"/>
      <c r="AT63" s="415"/>
      <c r="AU63" s="415"/>
      <c r="AV63" s="415"/>
      <c r="AW63" s="415"/>
      <c r="AX63" s="415"/>
      <c r="AY63" s="415"/>
      <c r="AZ63" s="355"/>
      <c r="BA63" s="359"/>
      <c r="BB63" s="386"/>
      <c r="BC63" s="386"/>
      <c r="BD63" s="386"/>
      <c r="BE63" s="386"/>
      <c r="BF63" s="386"/>
      <c r="BG63" s="386"/>
      <c r="BH63" s="386"/>
      <c r="BI63" s="386"/>
      <c r="BJ63" s="355"/>
      <c r="BK63" s="355"/>
      <c r="BL63" s="355"/>
      <c r="BM63" s="355"/>
      <c r="BN63" s="355"/>
      <c r="BO63" s="355"/>
      <c r="BP63" s="355"/>
      <c r="BQ63" s="355"/>
      <c r="BR63" s="355"/>
      <c r="BS63" s="355"/>
      <c r="BT63" s="355"/>
      <c r="BU63" s="355"/>
      <c r="BV63" s="355"/>
      <c r="BW63" s="355"/>
      <c r="BX63" s="355"/>
      <c r="BY63" s="355"/>
      <c r="BZ63" s="355"/>
      <c r="CA63" s="355"/>
      <c r="CB63" s="355"/>
      <c r="CC63" s="355"/>
      <c r="CD63" s="355"/>
      <c r="CE63" s="355"/>
      <c r="CF63" s="355"/>
      <c r="CG63" s="355"/>
      <c r="CH63" s="355"/>
      <c r="CI63" s="355"/>
      <c r="CJ63" s="360"/>
      <c r="CK63" s="360"/>
      <c r="CL63" s="361"/>
      <c r="CM63" s="427"/>
      <c r="CN63" s="415"/>
      <c r="CO63" s="415"/>
      <c r="CP63" s="415"/>
      <c r="CQ63" s="415"/>
      <c r="CR63" s="415"/>
      <c r="CS63" s="415"/>
      <c r="CT63" s="415"/>
      <c r="CU63" s="355"/>
      <c r="CV63" s="355"/>
      <c r="CW63" s="355"/>
      <c r="CX63" s="355"/>
      <c r="CY63" s="355"/>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row>
    <row r="64" spans="1:201" ht="3.95" customHeight="1">
      <c r="A64" s="359"/>
      <c r="B64" s="386"/>
      <c r="C64" s="386"/>
      <c r="D64" s="386"/>
      <c r="E64" s="386"/>
      <c r="F64" s="386"/>
      <c r="G64" s="386"/>
      <c r="H64" s="386"/>
      <c r="I64" s="386"/>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60"/>
      <c r="AK64" s="360"/>
      <c r="AL64" s="361"/>
      <c r="AM64" s="427"/>
      <c r="AN64" s="415"/>
      <c r="AO64" s="415"/>
      <c r="AP64" s="415"/>
      <c r="AQ64" s="415"/>
      <c r="AR64" s="415"/>
      <c r="AS64" s="415"/>
      <c r="AT64" s="415"/>
      <c r="AU64" s="415"/>
      <c r="AV64" s="415"/>
      <c r="AW64" s="415"/>
      <c r="AX64" s="415"/>
      <c r="AY64" s="415"/>
      <c r="AZ64" s="355"/>
      <c r="BA64" s="359"/>
      <c r="BB64" s="386"/>
      <c r="BC64" s="386"/>
      <c r="BD64" s="386"/>
      <c r="BE64" s="386"/>
      <c r="BF64" s="386"/>
      <c r="BG64" s="386"/>
      <c r="BH64" s="386"/>
      <c r="BI64" s="386"/>
      <c r="BJ64" s="355"/>
      <c r="BK64" s="355"/>
      <c r="BL64" s="355"/>
      <c r="BM64" s="355"/>
      <c r="BN64" s="355"/>
      <c r="BO64" s="355"/>
      <c r="BP64" s="355"/>
      <c r="BQ64" s="355"/>
      <c r="BR64" s="355"/>
      <c r="BS64" s="355"/>
      <c r="BT64" s="355"/>
      <c r="BU64" s="355"/>
      <c r="BV64" s="355"/>
      <c r="BW64" s="355"/>
      <c r="BX64" s="355"/>
      <c r="BY64" s="355"/>
      <c r="BZ64" s="355"/>
      <c r="CA64" s="355"/>
      <c r="CB64" s="355"/>
      <c r="CC64" s="355"/>
      <c r="CD64" s="355"/>
      <c r="CE64" s="355"/>
      <c r="CF64" s="355"/>
      <c r="CG64" s="355"/>
      <c r="CH64" s="355"/>
      <c r="CI64" s="355"/>
      <c r="CJ64" s="360"/>
      <c r="CK64" s="360"/>
      <c r="CL64" s="361"/>
      <c r="CM64" s="427"/>
      <c r="CN64" s="415"/>
      <c r="CO64" s="415"/>
      <c r="CP64" s="415"/>
      <c r="CQ64" s="415"/>
      <c r="CR64" s="415"/>
      <c r="CS64" s="415"/>
      <c r="CT64" s="415"/>
      <c r="CU64" s="355"/>
      <c r="CV64" s="355"/>
      <c r="CW64" s="355"/>
      <c r="CX64" s="355"/>
      <c r="CY64" s="355"/>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row>
    <row r="65" spans="1:201" ht="18" customHeight="1">
      <c r="A65" s="359"/>
      <c r="B65" s="885" t="s">
        <v>904</v>
      </c>
      <c r="C65" s="886"/>
      <c r="D65" s="886"/>
      <c r="E65" s="886"/>
      <c r="F65" s="886"/>
      <c r="G65" s="886"/>
      <c r="H65" s="886"/>
      <c r="I65" s="886"/>
      <c r="J65" s="906"/>
      <c r="K65" s="907"/>
      <c r="L65" s="907"/>
      <c r="M65" s="907"/>
      <c r="N65" s="907"/>
      <c r="O65" s="907"/>
      <c r="P65" s="917"/>
      <c r="Q65" s="438"/>
      <c r="R65" s="438"/>
      <c r="S65" s="438"/>
      <c r="T65" s="438"/>
      <c r="U65" s="438"/>
      <c r="V65" s="438"/>
      <c r="W65" s="438"/>
      <c r="X65" s="438"/>
      <c r="Y65" s="438"/>
      <c r="Z65" s="438"/>
      <c r="AA65" s="438"/>
      <c r="AB65" s="438"/>
      <c r="AC65" s="438"/>
      <c r="AD65" s="438"/>
      <c r="AE65" s="438"/>
      <c r="AF65" s="438"/>
      <c r="AG65" s="438"/>
      <c r="AH65" s="438"/>
      <c r="AI65" s="438"/>
      <c r="AJ65" s="360"/>
      <c r="AK65" s="360"/>
      <c r="AL65" s="361"/>
      <c r="AM65" s="427"/>
      <c r="AN65" s="415"/>
      <c r="AO65" s="415"/>
      <c r="AP65" s="415"/>
      <c r="AQ65" s="415"/>
      <c r="AR65" s="415"/>
      <c r="AS65" s="415"/>
      <c r="AT65" s="415"/>
      <c r="AU65" s="415"/>
      <c r="AV65" s="415"/>
      <c r="AW65" s="415"/>
      <c r="AX65" s="415"/>
      <c r="AY65" s="415"/>
      <c r="AZ65" s="355"/>
      <c r="BA65" s="359"/>
      <c r="BB65" s="885" t="s">
        <v>904</v>
      </c>
      <c r="BC65" s="886"/>
      <c r="BD65" s="886"/>
      <c r="BE65" s="886"/>
      <c r="BF65" s="886"/>
      <c r="BG65" s="886"/>
      <c r="BH65" s="886"/>
      <c r="BI65" s="886"/>
      <c r="BJ65" s="906"/>
      <c r="BK65" s="907"/>
      <c r="BL65" s="907"/>
      <c r="BM65" s="907"/>
      <c r="BN65" s="907"/>
      <c r="BO65" s="907"/>
      <c r="BP65" s="917"/>
      <c r="BQ65" s="438"/>
      <c r="BR65" s="438"/>
      <c r="BS65" s="438"/>
      <c r="BT65" s="438"/>
      <c r="BU65" s="438"/>
      <c r="BV65" s="438"/>
      <c r="BW65" s="438"/>
      <c r="BX65" s="438"/>
      <c r="BY65" s="438"/>
      <c r="BZ65" s="438"/>
      <c r="CA65" s="438"/>
      <c r="CB65" s="438"/>
      <c r="CC65" s="438"/>
      <c r="CD65" s="438"/>
      <c r="CE65" s="438"/>
      <c r="CF65" s="438"/>
      <c r="CG65" s="438"/>
      <c r="CH65" s="438"/>
      <c r="CI65" s="438"/>
      <c r="CJ65" s="360"/>
      <c r="CK65" s="360"/>
      <c r="CL65" s="361"/>
      <c r="CM65" s="427"/>
      <c r="CN65" s="415"/>
      <c r="CO65" s="415"/>
      <c r="CP65" s="415"/>
      <c r="CQ65" s="415"/>
      <c r="CR65" s="415"/>
      <c r="CS65" s="415"/>
      <c r="CT65" s="415"/>
      <c r="CU65" s="355"/>
      <c r="CV65" s="355"/>
      <c r="CW65" s="355"/>
      <c r="CX65" s="355"/>
      <c r="CY65" s="35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row>
    <row r="66" spans="1:201" ht="30.95" customHeight="1">
      <c r="A66" s="359"/>
      <c r="B66" s="889" t="s">
        <v>905</v>
      </c>
      <c r="C66" s="890"/>
      <c r="D66" s="890"/>
      <c r="E66" s="890"/>
      <c r="F66" s="890"/>
      <c r="G66" s="890"/>
      <c r="H66" s="890"/>
      <c r="I66" s="918"/>
      <c r="J66" s="374"/>
      <c r="K66" s="379" t="s">
        <v>906</v>
      </c>
      <c r="L66" s="379"/>
      <c r="M66" s="379"/>
      <c r="N66" s="379"/>
      <c r="O66" s="357"/>
      <c r="P66" s="381"/>
      <c r="Q66" s="406" t="s">
        <v>907</v>
      </c>
      <c r="R66" s="370"/>
      <c r="S66" s="370"/>
      <c r="T66" s="357"/>
      <c r="U66" s="370"/>
      <c r="V66" s="370"/>
      <c r="W66" s="357"/>
      <c r="X66" s="370"/>
      <c r="Y66" s="370"/>
      <c r="Z66" s="358"/>
      <c r="AA66" s="359"/>
      <c r="AB66" s="360"/>
      <c r="AC66" s="360"/>
      <c r="AD66" s="360"/>
      <c r="AE66" s="360"/>
      <c r="AF66" s="360"/>
      <c r="AG66" s="360"/>
      <c r="AH66" s="360"/>
      <c r="AI66" s="360"/>
      <c r="AJ66" s="360"/>
      <c r="AK66" s="360"/>
      <c r="AL66" s="361"/>
      <c r="AM66" s="427" t="str">
        <f>IF(AND($AN$13=TRUE,COUNTIF(AN66:AP66,TRUE)=0),"未入力",IF(COUNTIF(AN66:AP66,TRUE)=2,"複数選択",""))</f>
        <v/>
      </c>
      <c r="AN66" s="415" t="b">
        <v>0</v>
      </c>
      <c r="AO66" s="415" t="b">
        <v>0</v>
      </c>
      <c r="AP66" s="415"/>
      <c r="AQ66" s="415"/>
      <c r="AR66" s="415"/>
      <c r="AS66" s="415"/>
      <c r="AT66" s="415"/>
      <c r="AU66" s="415"/>
      <c r="AV66" s="415"/>
      <c r="AW66" s="415"/>
      <c r="AX66" s="415"/>
      <c r="AY66" s="415"/>
      <c r="AZ66" s="355"/>
      <c r="BA66" s="359"/>
      <c r="BB66" s="889" t="s">
        <v>905</v>
      </c>
      <c r="BC66" s="890"/>
      <c r="BD66" s="890"/>
      <c r="BE66" s="890"/>
      <c r="BF66" s="890"/>
      <c r="BG66" s="890"/>
      <c r="BH66" s="890"/>
      <c r="BI66" s="918"/>
      <c r="BJ66" s="374"/>
      <c r="BK66" s="379" t="s">
        <v>906</v>
      </c>
      <c r="BL66" s="379"/>
      <c r="BM66" s="379"/>
      <c r="BN66" s="379"/>
      <c r="BO66" s="357"/>
      <c r="BP66" s="381"/>
      <c r="BQ66" s="406" t="s">
        <v>907</v>
      </c>
      <c r="BR66" s="370"/>
      <c r="BS66" s="370"/>
      <c r="BT66" s="357"/>
      <c r="BU66" s="370"/>
      <c r="BV66" s="370"/>
      <c r="BW66" s="357"/>
      <c r="BX66" s="370"/>
      <c r="BY66" s="370"/>
      <c r="BZ66" s="358"/>
      <c r="CA66" s="359"/>
      <c r="CB66" s="360"/>
      <c r="CC66" s="360"/>
      <c r="CD66" s="360"/>
      <c r="CE66" s="360"/>
      <c r="CF66" s="360"/>
      <c r="CG66" s="360"/>
      <c r="CH66" s="360"/>
      <c r="CI66" s="360"/>
      <c r="CJ66" s="360"/>
      <c r="CK66" s="360"/>
      <c r="CL66" s="361"/>
      <c r="CM66" s="427" t="str">
        <f>IF(AND($AN$13=TRUE,COUNTIF(CN66:CP66,TRUE)=0),"未入力",IF(COUNTIF(CN66:CP66,TRUE)=2,"複数選択",""))</f>
        <v/>
      </c>
      <c r="CN66" s="415" t="b">
        <v>0</v>
      </c>
      <c r="CO66" s="415" t="b">
        <v>0</v>
      </c>
      <c r="CP66" s="415"/>
      <c r="CQ66" s="415"/>
      <c r="CR66" s="415"/>
      <c r="CS66" s="415"/>
      <c r="CT66" s="415"/>
      <c r="CU66" s="355"/>
      <c r="CV66" s="355"/>
      <c r="CW66" s="355"/>
      <c r="CX66" s="355"/>
      <c r="CY66" s="355"/>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row>
    <row r="67" spans="1:201" ht="17.100000000000001" customHeight="1">
      <c r="A67" s="359"/>
      <c r="B67" s="919" t="s">
        <v>908</v>
      </c>
      <c r="C67" s="920"/>
      <c r="D67" s="920"/>
      <c r="E67" s="920"/>
      <c r="F67" s="920"/>
      <c r="G67" s="920"/>
      <c r="H67" s="920"/>
      <c r="I67" s="921"/>
      <c r="J67" s="374"/>
      <c r="K67" s="357" t="s">
        <v>909</v>
      </c>
      <c r="L67" s="357"/>
      <c r="M67" s="357"/>
      <c r="N67" s="357"/>
      <c r="O67" s="357"/>
      <c r="P67" s="357"/>
      <c r="Q67" s="357"/>
      <c r="R67" s="357"/>
      <c r="S67" s="905" t="s">
        <v>931</v>
      </c>
      <c r="T67" s="905"/>
      <c r="U67" s="905"/>
      <c r="V67" s="905"/>
      <c r="W67" s="905"/>
      <c r="X67" s="357"/>
      <c r="Y67" s="357"/>
      <c r="Z67" s="905" t="s">
        <v>911</v>
      </c>
      <c r="AA67" s="905"/>
      <c r="AB67" s="905"/>
      <c r="AC67" s="905"/>
      <c r="AD67" s="905"/>
      <c r="AE67" s="905"/>
      <c r="AF67" s="905"/>
      <c r="AG67" s="905"/>
      <c r="AH67" s="905"/>
      <c r="AI67" s="925"/>
      <c r="AJ67" s="360"/>
      <c r="AK67" s="360"/>
      <c r="AL67" s="361"/>
      <c r="AM67" s="427" t="str">
        <f>IF(AND($AN$13=TRUE,COUNTIF(AN67:AP67,TRUE)=0),"未入力",IF(COUNTIF(AN67:AP67,TRUE)=2,"複数選択",""))</f>
        <v/>
      </c>
      <c r="AN67" s="415" t="b">
        <v>0</v>
      </c>
      <c r="AO67" s="415" t="b">
        <v>0</v>
      </c>
      <c r="AP67" s="415" t="b">
        <v>0</v>
      </c>
      <c r="AQ67" s="415"/>
      <c r="AR67" s="415"/>
      <c r="AS67" s="415"/>
      <c r="AT67" s="415"/>
      <c r="AU67" s="415"/>
      <c r="AV67" s="415"/>
      <c r="AW67" s="415"/>
      <c r="AX67" s="415"/>
      <c r="AY67" s="415"/>
      <c r="AZ67" s="355"/>
      <c r="BA67" s="359"/>
      <c r="BB67" s="919" t="s">
        <v>908</v>
      </c>
      <c r="BC67" s="920"/>
      <c r="BD67" s="920"/>
      <c r="BE67" s="920"/>
      <c r="BF67" s="920"/>
      <c r="BG67" s="920"/>
      <c r="BH67" s="920"/>
      <c r="BI67" s="921"/>
      <c r="BJ67" s="374"/>
      <c r="BK67" s="357" t="s">
        <v>909</v>
      </c>
      <c r="BL67" s="357"/>
      <c r="BM67" s="357"/>
      <c r="BN67" s="357"/>
      <c r="BO67" s="357"/>
      <c r="BP67" s="357"/>
      <c r="BQ67" s="357"/>
      <c r="BR67" s="357"/>
      <c r="BS67" s="905" t="s">
        <v>931</v>
      </c>
      <c r="BT67" s="905"/>
      <c r="BU67" s="905"/>
      <c r="BV67" s="905"/>
      <c r="BW67" s="905"/>
      <c r="BX67" s="357"/>
      <c r="BY67" s="357"/>
      <c r="BZ67" s="905" t="s">
        <v>911</v>
      </c>
      <c r="CA67" s="905"/>
      <c r="CB67" s="905"/>
      <c r="CC67" s="905"/>
      <c r="CD67" s="905"/>
      <c r="CE67" s="905"/>
      <c r="CF67" s="905"/>
      <c r="CG67" s="905"/>
      <c r="CH67" s="905"/>
      <c r="CI67" s="925"/>
      <c r="CJ67" s="360"/>
      <c r="CK67" s="360"/>
      <c r="CL67" s="361"/>
      <c r="CM67" s="427" t="str">
        <f>IF(AND($AN$13=TRUE,COUNTIF(CN67:CP67,TRUE)=0),"未入力",IF(COUNTIF(CN67:CP67,TRUE)=2,"複数選択",""))</f>
        <v/>
      </c>
      <c r="CN67" s="415" t="b">
        <v>0</v>
      </c>
      <c r="CO67" s="415" t="b">
        <v>0</v>
      </c>
      <c r="CP67" s="415" t="b">
        <v>0</v>
      </c>
      <c r="CQ67" s="415"/>
      <c r="CR67" s="415"/>
      <c r="CS67" s="415"/>
      <c r="CT67" s="415"/>
      <c r="CU67" s="355"/>
      <c r="CV67" s="355"/>
      <c r="CW67" s="355"/>
      <c r="CX67" s="355"/>
      <c r="CY67" s="355"/>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row>
    <row r="68" spans="1:201" ht="17.100000000000001" customHeight="1">
      <c r="A68" s="359"/>
      <c r="B68" s="922"/>
      <c r="C68" s="923"/>
      <c r="D68" s="923"/>
      <c r="E68" s="923"/>
      <c r="F68" s="923"/>
      <c r="G68" s="923"/>
      <c r="H68" s="923"/>
      <c r="I68" s="924"/>
      <c r="J68" s="364"/>
      <c r="K68" s="926" t="s">
        <v>912</v>
      </c>
      <c r="L68" s="926"/>
      <c r="M68" s="926"/>
      <c r="N68" s="926"/>
      <c r="O68" s="926"/>
      <c r="P68" s="926"/>
      <c r="Q68" s="926"/>
      <c r="R68" s="926"/>
      <c r="S68" s="365"/>
      <c r="T68" s="365"/>
      <c r="U68" s="926" t="s">
        <v>913</v>
      </c>
      <c r="V68" s="926"/>
      <c r="W68" s="926"/>
      <c r="X68" s="926"/>
      <c r="Y68" s="365"/>
      <c r="Z68" s="365"/>
      <c r="AA68" s="365"/>
      <c r="AB68" s="365"/>
      <c r="AC68" s="365"/>
      <c r="AD68" s="365"/>
      <c r="AE68" s="365"/>
      <c r="AF68" s="365"/>
      <c r="AG68" s="365"/>
      <c r="AH68" s="365"/>
      <c r="AI68" s="366"/>
      <c r="AJ68" s="360"/>
      <c r="AK68" s="360"/>
      <c r="AL68" s="361"/>
      <c r="AM68" s="427" t="str">
        <f>IF(AND($AN$13=TRUE,K68=""),"未入力","")</f>
        <v/>
      </c>
      <c r="AN68" s="415" t="b">
        <v>0</v>
      </c>
      <c r="AO68" s="415" t="b">
        <v>0</v>
      </c>
      <c r="AP68" s="415"/>
      <c r="AQ68" s="415"/>
      <c r="AR68" s="415"/>
      <c r="AS68" s="415"/>
      <c r="AT68" s="415"/>
      <c r="AU68" s="415"/>
      <c r="AV68" s="415"/>
      <c r="AW68" s="415"/>
      <c r="AX68" s="415"/>
      <c r="AY68" s="415"/>
      <c r="AZ68" s="355"/>
      <c r="BA68" s="359"/>
      <c r="BB68" s="922"/>
      <c r="BC68" s="923"/>
      <c r="BD68" s="923"/>
      <c r="BE68" s="923"/>
      <c r="BF68" s="923"/>
      <c r="BG68" s="923"/>
      <c r="BH68" s="923"/>
      <c r="BI68" s="924"/>
      <c r="BJ68" s="364"/>
      <c r="BK68" s="926" t="s">
        <v>912</v>
      </c>
      <c r="BL68" s="926"/>
      <c r="BM68" s="926"/>
      <c r="BN68" s="926"/>
      <c r="BO68" s="926"/>
      <c r="BP68" s="926"/>
      <c r="BQ68" s="926"/>
      <c r="BR68" s="926"/>
      <c r="BS68" s="365"/>
      <c r="BT68" s="365"/>
      <c r="BU68" s="926" t="s">
        <v>913</v>
      </c>
      <c r="BV68" s="926"/>
      <c r="BW68" s="926"/>
      <c r="BX68" s="926"/>
      <c r="BY68" s="365"/>
      <c r="BZ68" s="365"/>
      <c r="CA68" s="365"/>
      <c r="CB68" s="365"/>
      <c r="CC68" s="365"/>
      <c r="CD68" s="365"/>
      <c r="CE68" s="365"/>
      <c r="CF68" s="365"/>
      <c r="CG68" s="365"/>
      <c r="CH68" s="365"/>
      <c r="CI68" s="366"/>
      <c r="CJ68" s="360"/>
      <c r="CK68" s="360"/>
      <c r="CL68" s="361"/>
      <c r="CM68" s="427" t="str">
        <f>IF(AND($AN$13=TRUE,BK68=""),"未入力","")</f>
        <v/>
      </c>
      <c r="CN68" s="415" t="b">
        <v>0</v>
      </c>
      <c r="CO68" s="415" t="b">
        <v>0</v>
      </c>
      <c r="CP68" s="415"/>
      <c r="CQ68" s="415"/>
      <c r="CR68" s="415"/>
      <c r="CS68" s="415"/>
      <c r="CT68" s="415"/>
      <c r="CU68" s="355"/>
      <c r="CV68" s="355"/>
      <c r="CW68" s="355"/>
      <c r="CX68" s="355"/>
      <c r="CY68" s="355"/>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row>
    <row r="69" spans="1:201" ht="17.100000000000001" customHeight="1">
      <c r="A69" s="359"/>
      <c r="B69" s="896" t="s">
        <v>914</v>
      </c>
      <c r="C69" s="897"/>
      <c r="D69" s="897"/>
      <c r="E69" s="897"/>
      <c r="F69" s="897"/>
      <c r="G69" s="897"/>
      <c r="H69" s="897"/>
      <c r="I69" s="898"/>
      <c r="J69" s="372"/>
      <c r="K69" s="886" t="s">
        <v>915</v>
      </c>
      <c r="L69" s="886"/>
      <c r="M69" s="886"/>
      <c r="N69" s="886"/>
      <c r="O69" s="886"/>
      <c r="P69" s="407"/>
      <c r="Q69" s="362"/>
      <c r="R69" s="897" t="s">
        <v>916</v>
      </c>
      <c r="S69" s="897"/>
      <c r="T69" s="897"/>
      <c r="U69" s="897"/>
      <c r="V69" s="897"/>
      <c r="W69" s="897"/>
      <c r="X69" s="362"/>
      <c r="Y69" s="886" t="s">
        <v>917</v>
      </c>
      <c r="Z69" s="886"/>
      <c r="AA69" s="886"/>
      <c r="AB69" s="886"/>
      <c r="AC69" s="886"/>
      <c r="AD69" s="887"/>
      <c r="AE69" s="360"/>
      <c r="AF69" s="360"/>
      <c r="AG69" s="360"/>
      <c r="AH69" s="360"/>
      <c r="AI69" s="355"/>
      <c r="AJ69" s="360"/>
      <c r="AK69" s="360"/>
      <c r="AL69" s="361"/>
      <c r="AM69" s="427" t="str">
        <f>IF(AND($AN$13=TRUE,M69=""),"未入力","")</f>
        <v/>
      </c>
      <c r="AN69" s="415" t="b">
        <v>0</v>
      </c>
      <c r="AO69" s="415" t="b">
        <v>0</v>
      </c>
      <c r="AP69" s="415" t="b">
        <v>0</v>
      </c>
      <c r="AQ69" s="415"/>
      <c r="AR69" s="415"/>
      <c r="AS69" s="415"/>
      <c r="AT69" s="415"/>
      <c r="AU69" s="415"/>
      <c r="AV69" s="415"/>
      <c r="AW69" s="415"/>
      <c r="AX69" s="415"/>
      <c r="AY69" s="415"/>
      <c r="AZ69" s="355"/>
      <c r="BA69" s="359"/>
      <c r="BB69" s="896" t="s">
        <v>914</v>
      </c>
      <c r="BC69" s="897"/>
      <c r="BD69" s="897"/>
      <c r="BE69" s="897"/>
      <c r="BF69" s="897"/>
      <c r="BG69" s="897"/>
      <c r="BH69" s="897"/>
      <c r="BI69" s="898"/>
      <c r="BJ69" s="372"/>
      <c r="BK69" s="886" t="s">
        <v>915</v>
      </c>
      <c r="BL69" s="886"/>
      <c r="BM69" s="886"/>
      <c r="BN69" s="886"/>
      <c r="BO69" s="886"/>
      <c r="BP69" s="407"/>
      <c r="BQ69" s="362"/>
      <c r="BR69" s="897" t="s">
        <v>916</v>
      </c>
      <c r="BS69" s="897"/>
      <c r="BT69" s="897"/>
      <c r="BU69" s="897"/>
      <c r="BV69" s="897"/>
      <c r="BW69" s="897"/>
      <c r="BX69" s="362"/>
      <c r="BY69" s="886" t="s">
        <v>917</v>
      </c>
      <c r="BZ69" s="886"/>
      <c r="CA69" s="886"/>
      <c r="CB69" s="886"/>
      <c r="CC69" s="886"/>
      <c r="CD69" s="887"/>
      <c r="CE69" s="360"/>
      <c r="CF69" s="360"/>
      <c r="CG69" s="355"/>
      <c r="CH69" s="360"/>
      <c r="CI69" s="355"/>
      <c r="CJ69" s="360"/>
      <c r="CK69" s="360"/>
      <c r="CL69" s="361"/>
      <c r="CM69" s="427" t="str">
        <f>IF(AND($AN$13=TRUE,BM69=""),"未入力","")</f>
        <v/>
      </c>
      <c r="CN69" s="415" t="b">
        <v>0</v>
      </c>
      <c r="CO69" s="415" t="b">
        <v>0</v>
      </c>
      <c r="CP69" s="415" t="b">
        <v>0</v>
      </c>
      <c r="CQ69" s="415"/>
      <c r="CR69" s="415"/>
      <c r="CS69" s="415"/>
      <c r="CT69" s="415"/>
      <c r="CU69" s="355"/>
      <c r="CV69" s="355"/>
      <c r="CW69" s="355"/>
      <c r="CX69" s="355"/>
      <c r="CY69" s="355"/>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row>
    <row r="70" spans="1:201" ht="17.100000000000001" customHeight="1">
      <c r="A70" s="359"/>
      <c r="B70" s="885" t="s">
        <v>918</v>
      </c>
      <c r="C70" s="886"/>
      <c r="D70" s="886"/>
      <c r="E70" s="886"/>
      <c r="F70" s="886"/>
      <c r="G70" s="886"/>
      <c r="H70" s="886"/>
      <c r="I70" s="887"/>
      <c r="J70" s="372"/>
      <c r="K70" s="886" t="s">
        <v>919</v>
      </c>
      <c r="L70" s="886"/>
      <c r="M70" s="886"/>
      <c r="N70" s="886"/>
      <c r="O70" s="886"/>
      <c r="P70" s="407"/>
      <c r="Q70" s="362"/>
      <c r="R70" s="886" t="s">
        <v>920</v>
      </c>
      <c r="S70" s="886"/>
      <c r="T70" s="886"/>
      <c r="U70" s="886"/>
      <c r="V70" s="886"/>
      <c r="W70" s="886"/>
      <c r="X70" s="362"/>
      <c r="Y70" s="897" t="s">
        <v>921</v>
      </c>
      <c r="Z70" s="897"/>
      <c r="AA70" s="897"/>
      <c r="AB70" s="897"/>
      <c r="AC70" s="897"/>
      <c r="AD70" s="898"/>
      <c r="AE70" s="360"/>
      <c r="AF70" s="360"/>
      <c r="AG70" s="360"/>
      <c r="AH70" s="360"/>
      <c r="AI70" s="355"/>
      <c r="AJ70" s="360"/>
      <c r="AK70" s="360"/>
      <c r="AL70" s="361"/>
      <c r="AM70" s="427" t="str">
        <f>IF(AND($AN$13=TRUE,COUNTIF(AN70:AP70,TRUE)=0),"未入力","")</f>
        <v/>
      </c>
      <c r="AN70" s="415" t="b">
        <v>0</v>
      </c>
      <c r="AO70" s="415" t="b">
        <v>0</v>
      </c>
      <c r="AP70" s="415" t="b">
        <v>0</v>
      </c>
      <c r="AQ70" s="415"/>
      <c r="AR70" s="415"/>
      <c r="AS70" s="415"/>
      <c r="AT70" s="415"/>
      <c r="AU70" s="415"/>
      <c r="AV70" s="415"/>
      <c r="AW70" s="415"/>
      <c r="AX70" s="415"/>
      <c r="AY70" s="415"/>
      <c r="AZ70" s="355"/>
      <c r="BA70" s="359"/>
      <c r="BB70" s="885" t="s">
        <v>918</v>
      </c>
      <c r="BC70" s="886"/>
      <c r="BD70" s="886"/>
      <c r="BE70" s="886"/>
      <c r="BF70" s="886"/>
      <c r="BG70" s="886"/>
      <c r="BH70" s="886"/>
      <c r="BI70" s="887"/>
      <c r="BJ70" s="372"/>
      <c r="BK70" s="886" t="s">
        <v>919</v>
      </c>
      <c r="BL70" s="886"/>
      <c r="BM70" s="886"/>
      <c r="BN70" s="886"/>
      <c r="BO70" s="886"/>
      <c r="BP70" s="407"/>
      <c r="BQ70" s="362"/>
      <c r="BR70" s="886" t="s">
        <v>920</v>
      </c>
      <c r="BS70" s="886"/>
      <c r="BT70" s="886"/>
      <c r="BU70" s="886"/>
      <c r="BV70" s="886"/>
      <c r="BW70" s="886"/>
      <c r="BX70" s="362"/>
      <c r="BY70" s="897" t="s">
        <v>921</v>
      </c>
      <c r="BZ70" s="897"/>
      <c r="CA70" s="897"/>
      <c r="CB70" s="897"/>
      <c r="CC70" s="897"/>
      <c r="CD70" s="898"/>
      <c r="CE70" s="360"/>
      <c r="CF70" s="360"/>
      <c r="CG70" s="360"/>
      <c r="CH70" s="360"/>
      <c r="CI70" s="355"/>
      <c r="CJ70" s="360"/>
      <c r="CK70" s="360"/>
      <c r="CL70" s="361"/>
      <c r="CM70" s="427" t="str">
        <f>IF(AND($AN$13=TRUE,COUNTIF(CN70:CP70,TRUE)=0),"未入力","")</f>
        <v/>
      </c>
      <c r="CN70" s="415" t="b">
        <v>0</v>
      </c>
      <c r="CO70" s="415" t="b">
        <v>0</v>
      </c>
      <c r="CP70" s="415" t="b">
        <v>0</v>
      </c>
      <c r="CQ70" s="415"/>
      <c r="CR70" s="415"/>
      <c r="CS70" s="415"/>
      <c r="CT70" s="415"/>
      <c r="CU70" s="355"/>
      <c r="CV70" s="355"/>
      <c r="CW70" s="355"/>
      <c r="CX70" s="355"/>
      <c r="CY70" s="355"/>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row>
    <row r="71" spans="1:201" ht="17.100000000000001" customHeight="1">
      <c r="A71" s="359"/>
      <c r="B71" s="885" t="s">
        <v>892</v>
      </c>
      <c r="C71" s="886"/>
      <c r="D71" s="886"/>
      <c r="E71" s="886"/>
      <c r="F71" s="886"/>
      <c r="G71" s="886"/>
      <c r="H71" s="886"/>
      <c r="I71" s="887"/>
      <c r="J71" s="374"/>
      <c r="K71" s="897" t="s">
        <v>922</v>
      </c>
      <c r="L71" s="897"/>
      <c r="M71" s="897"/>
      <c r="N71" s="897"/>
      <c r="O71" s="897"/>
      <c r="P71" s="897"/>
      <c r="Q71" s="357"/>
      <c r="R71" s="905" t="s">
        <v>923</v>
      </c>
      <c r="S71" s="905"/>
      <c r="T71" s="905"/>
      <c r="U71" s="905"/>
      <c r="V71" s="905"/>
      <c r="W71" s="905"/>
      <c r="X71" s="357"/>
      <c r="Y71" s="905" t="s">
        <v>924</v>
      </c>
      <c r="Z71" s="905"/>
      <c r="AA71" s="905"/>
      <c r="AB71" s="905"/>
      <c r="AC71" s="905"/>
      <c r="AD71" s="358"/>
      <c r="AE71" s="916"/>
      <c r="AF71" s="916"/>
      <c r="AG71" s="916"/>
      <c r="AH71" s="916"/>
      <c r="AI71" s="916"/>
      <c r="AJ71" s="360"/>
      <c r="AK71" s="360"/>
      <c r="AL71" s="361"/>
      <c r="AM71" s="427" t="str">
        <f>IF(AND($AN$13=TRUE,N71=""),"未入力","")</f>
        <v/>
      </c>
      <c r="AN71" s="415" t="b">
        <v>0</v>
      </c>
      <c r="AO71" s="415" t="b">
        <v>0</v>
      </c>
      <c r="AP71" s="415" t="b">
        <v>0</v>
      </c>
      <c r="AQ71" s="415"/>
      <c r="AR71" s="415"/>
      <c r="AS71" s="415"/>
      <c r="AT71" s="415"/>
      <c r="AU71" s="415"/>
      <c r="AV71" s="415"/>
      <c r="AW71" s="415"/>
      <c r="AX71" s="415"/>
      <c r="AY71" s="415"/>
      <c r="AZ71" s="355"/>
      <c r="BA71" s="359"/>
      <c r="BB71" s="885" t="s">
        <v>892</v>
      </c>
      <c r="BC71" s="886"/>
      <c r="BD71" s="886"/>
      <c r="BE71" s="886"/>
      <c r="BF71" s="886"/>
      <c r="BG71" s="886"/>
      <c r="BH71" s="886"/>
      <c r="BI71" s="887"/>
      <c r="BJ71" s="374"/>
      <c r="BK71" s="897" t="s">
        <v>922</v>
      </c>
      <c r="BL71" s="897"/>
      <c r="BM71" s="897"/>
      <c r="BN71" s="897"/>
      <c r="BO71" s="897"/>
      <c r="BP71" s="897"/>
      <c r="BQ71" s="357"/>
      <c r="BR71" s="905" t="s">
        <v>923</v>
      </c>
      <c r="BS71" s="905"/>
      <c r="BT71" s="905"/>
      <c r="BU71" s="905"/>
      <c r="BV71" s="905"/>
      <c r="BW71" s="905"/>
      <c r="BX71" s="357"/>
      <c r="BY71" s="905" t="s">
        <v>924</v>
      </c>
      <c r="BZ71" s="905"/>
      <c r="CA71" s="905"/>
      <c r="CB71" s="905"/>
      <c r="CC71" s="905"/>
      <c r="CD71" s="358"/>
      <c r="CE71" s="916"/>
      <c r="CF71" s="916"/>
      <c r="CG71" s="916"/>
      <c r="CH71" s="916"/>
      <c r="CI71" s="916"/>
      <c r="CJ71" s="360"/>
      <c r="CK71" s="360"/>
      <c r="CL71" s="361"/>
      <c r="CM71" s="427" t="str">
        <f>IF(AND($AN$13=TRUE,BN71=""),"未入力","")</f>
        <v/>
      </c>
      <c r="CN71" s="415" t="b">
        <v>0</v>
      </c>
      <c r="CO71" s="415" t="b">
        <v>0</v>
      </c>
      <c r="CP71" s="415" t="b">
        <v>0</v>
      </c>
      <c r="CQ71" s="415"/>
      <c r="CR71" s="415"/>
      <c r="CS71" s="415"/>
      <c r="CT71" s="415"/>
      <c r="CU71" s="355"/>
      <c r="CV71" s="355"/>
      <c r="CW71" s="355"/>
      <c r="CX71" s="355"/>
      <c r="CY71" s="355"/>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row>
    <row r="72" spans="1:201" ht="17.100000000000001" customHeight="1">
      <c r="A72" s="359"/>
      <c r="B72" s="885" t="s">
        <v>925</v>
      </c>
      <c r="C72" s="886"/>
      <c r="D72" s="886"/>
      <c r="E72" s="886"/>
      <c r="F72" s="886"/>
      <c r="G72" s="886"/>
      <c r="H72" s="886"/>
      <c r="I72" s="887"/>
      <c r="J72" s="372"/>
      <c r="K72" s="886" t="s">
        <v>926</v>
      </c>
      <c r="L72" s="886"/>
      <c r="M72" s="886"/>
      <c r="N72" s="886"/>
      <c r="O72" s="886"/>
      <c r="P72" s="888"/>
      <c r="Q72" s="393"/>
      <c r="R72" s="886" t="s">
        <v>927</v>
      </c>
      <c r="S72" s="886"/>
      <c r="T72" s="886"/>
      <c r="U72" s="886"/>
      <c r="V72" s="886"/>
      <c r="W72" s="362"/>
      <c r="X72" s="393"/>
      <c r="Y72" s="886" t="s">
        <v>928</v>
      </c>
      <c r="Z72" s="886"/>
      <c r="AA72" s="886"/>
      <c r="AB72" s="886"/>
      <c r="AC72" s="886"/>
      <c r="AD72" s="362"/>
      <c r="AE72" s="395"/>
      <c r="AF72" s="905" t="s">
        <v>929</v>
      </c>
      <c r="AG72" s="905"/>
      <c r="AH72" s="905"/>
      <c r="AI72" s="905"/>
      <c r="AJ72" s="905"/>
      <c r="AK72" s="379"/>
      <c r="AL72" s="408"/>
      <c r="AM72" s="427" t="str">
        <f>IF(AND($AN$13=TRUE,N72=""),"未入力","")</f>
        <v/>
      </c>
      <c r="AN72" s="415" t="b">
        <v>0</v>
      </c>
      <c r="AO72" s="415" t="b">
        <v>0</v>
      </c>
      <c r="AP72" s="415" t="b">
        <v>0</v>
      </c>
      <c r="AQ72" s="415" t="b">
        <v>0</v>
      </c>
      <c r="AR72" s="415"/>
      <c r="AS72" s="415"/>
      <c r="AT72" s="415"/>
      <c r="AU72" s="415"/>
      <c r="AV72" s="415"/>
      <c r="AW72" s="415"/>
      <c r="AX72" s="415"/>
      <c r="AY72" s="415"/>
      <c r="AZ72" s="355"/>
      <c r="BA72" s="359"/>
      <c r="BB72" s="885" t="s">
        <v>925</v>
      </c>
      <c r="BC72" s="886"/>
      <c r="BD72" s="886"/>
      <c r="BE72" s="886"/>
      <c r="BF72" s="886"/>
      <c r="BG72" s="886"/>
      <c r="BH72" s="886"/>
      <c r="BI72" s="887"/>
      <c r="BJ72" s="372"/>
      <c r="BK72" s="886" t="s">
        <v>926</v>
      </c>
      <c r="BL72" s="886"/>
      <c r="BM72" s="886"/>
      <c r="BN72" s="886"/>
      <c r="BO72" s="886"/>
      <c r="BP72" s="888"/>
      <c r="BQ72" s="393"/>
      <c r="BR72" s="886" t="s">
        <v>927</v>
      </c>
      <c r="BS72" s="886"/>
      <c r="BT72" s="886"/>
      <c r="BU72" s="886"/>
      <c r="BV72" s="886"/>
      <c r="BW72" s="362"/>
      <c r="BX72" s="393"/>
      <c r="BY72" s="886" t="s">
        <v>928</v>
      </c>
      <c r="BZ72" s="886"/>
      <c r="CA72" s="886"/>
      <c r="CB72" s="886"/>
      <c r="CC72" s="886"/>
      <c r="CD72" s="362"/>
      <c r="CE72" s="395"/>
      <c r="CF72" s="905" t="s">
        <v>929</v>
      </c>
      <c r="CG72" s="905"/>
      <c r="CH72" s="905"/>
      <c r="CI72" s="905"/>
      <c r="CJ72" s="905"/>
      <c r="CK72" s="379"/>
      <c r="CL72" s="408"/>
      <c r="CM72" s="427" t="str">
        <f>IF(AND($AN$13=TRUE,BN72=""),"未入力","")</f>
        <v/>
      </c>
      <c r="CN72" s="415" t="b">
        <v>0</v>
      </c>
      <c r="CO72" s="415" t="b">
        <v>0</v>
      </c>
      <c r="CP72" s="415" t="b">
        <v>0</v>
      </c>
      <c r="CQ72" s="415" t="b">
        <v>0</v>
      </c>
      <c r="CR72" s="415"/>
      <c r="CS72" s="415"/>
      <c r="CT72" s="415"/>
      <c r="CU72" s="355"/>
      <c r="CV72" s="355"/>
      <c r="CW72" s="355"/>
      <c r="CX72" s="355"/>
      <c r="CY72" s="355"/>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row>
    <row r="73" spans="1:201" ht="20.100000000000001" customHeight="1">
      <c r="A73" s="359"/>
      <c r="B73" s="885" t="s">
        <v>930</v>
      </c>
      <c r="C73" s="886"/>
      <c r="D73" s="886"/>
      <c r="E73" s="886"/>
      <c r="F73" s="886"/>
      <c r="G73" s="886"/>
      <c r="H73" s="886"/>
      <c r="I73" s="887"/>
      <c r="J73" s="906"/>
      <c r="K73" s="907"/>
      <c r="L73" s="907"/>
      <c r="M73" s="907"/>
      <c r="N73" s="907"/>
      <c r="O73" s="362" t="s">
        <v>398</v>
      </c>
      <c r="P73" s="362"/>
      <c r="Q73" s="908"/>
      <c r="R73" s="907"/>
      <c r="S73" s="907"/>
      <c r="T73" s="907"/>
      <c r="U73" s="907"/>
      <c r="V73" s="362" t="s">
        <v>398</v>
      </c>
      <c r="W73" s="362"/>
      <c r="X73" s="908"/>
      <c r="Y73" s="907"/>
      <c r="Z73" s="907"/>
      <c r="AA73" s="907"/>
      <c r="AB73" s="907"/>
      <c r="AC73" s="362" t="s">
        <v>398</v>
      </c>
      <c r="AD73" s="362"/>
      <c r="AE73" s="909"/>
      <c r="AF73" s="892"/>
      <c r="AG73" s="892"/>
      <c r="AH73" s="892"/>
      <c r="AI73" s="892"/>
      <c r="AJ73" s="357" t="s">
        <v>398</v>
      </c>
      <c r="AK73" s="357"/>
      <c r="AL73" s="408"/>
      <c r="AM73" s="427"/>
      <c r="AN73" s="415"/>
      <c r="AO73" s="415"/>
      <c r="AP73" s="415"/>
      <c r="AQ73" s="415"/>
      <c r="AR73" s="415"/>
      <c r="AS73" s="415"/>
      <c r="AT73" s="415"/>
      <c r="AU73" s="415"/>
      <c r="AV73" s="415"/>
      <c r="AW73" s="415"/>
      <c r="AX73" s="415"/>
      <c r="AY73" s="415"/>
      <c r="AZ73" s="355"/>
      <c r="BA73" s="359"/>
      <c r="BB73" s="885" t="s">
        <v>930</v>
      </c>
      <c r="BC73" s="886"/>
      <c r="BD73" s="886"/>
      <c r="BE73" s="886"/>
      <c r="BF73" s="886"/>
      <c r="BG73" s="886"/>
      <c r="BH73" s="886"/>
      <c r="BI73" s="887"/>
      <c r="BJ73" s="906"/>
      <c r="BK73" s="907"/>
      <c r="BL73" s="907"/>
      <c r="BM73" s="907"/>
      <c r="BN73" s="907"/>
      <c r="BO73" s="362" t="s">
        <v>398</v>
      </c>
      <c r="BP73" s="362"/>
      <c r="BQ73" s="908"/>
      <c r="BR73" s="907"/>
      <c r="BS73" s="907"/>
      <c r="BT73" s="907"/>
      <c r="BU73" s="907"/>
      <c r="BV73" s="362" t="s">
        <v>398</v>
      </c>
      <c r="BW73" s="362"/>
      <c r="BX73" s="908"/>
      <c r="BY73" s="907"/>
      <c r="BZ73" s="907"/>
      <c r="CA73" s="907"/>
      <c r="CB73" s="907"/>
      <c r="CC73" s="362" t="s">
        <v>398</v>
      </c>
      <c r="CD73" s="362"/>
      <c r="CE73" s="909"/>
      <c r="CF73" s="892"/>
      <c r="CG73" s="892"/>
      <c r="CH73" s="892"/>
      <c r="CI73" s="892"/>
      <c r="CJ73" s="357" t="s">
        <v>398</v>
      </c>
      <c r="CK73" s="357"/>
      <c r="CL73" s="408"/>
      <c r="CM73" s="427"/>
      <c r="CN73" s="415"/>
      <c r="CO73" s="415"/>
      <c r="CP73" s="415"/>
      <c r="CQ73" s="415"/>
      <c r="CR73" s="415"/>
      <c r="CS73" s="415"/>
      <c r="CT73" s="415"/>
      <c r="CU73" s="355"/>
      <c r="CV73" s="355"/>
      <c r="CW73" s="355"/>
      <c r="CX73" s="355"/>
      <c r="CY73" s="355"/>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row>
    <row r="74" spans="1:201" ht="27" customHeight="1">
      <c r="A74" s="359"/>
      <c r="B74" s="910" t="s">
        <v>902</v>
      </c>
      <c r="C74" s="911"/>
      <c r="D74" s="911"/>
      <c r="E74" s="911"/>
      <c r="F74" s="911"/>
      <c r="G74" s="911"/>
      <c r="H74" s="911"/>
      <c r="I74" s="912"/>
      <c r="J74" s="891"/>
      <c r="K74" s="892"/>
      <c r="L74" s="892"/>
      <c r="M74" s="892"/>
      <c r="N74" s="892"/>
      <c r="O74" s="362" t="s">
        <v>903</v>
      </c>
      <c r="P74" s="362"/>
      <c r="Q74" s="909"/>
      <c r="R74" s="892"/>
      <c r="S74" s="892"/>
      <c r="T74" s="892"/>
      <c r="U74" s="892"/>
      <c r="V74" s="362" t="s">
        <v>903</v>
      </c>
      <c r="W74" s="362"/>
      <c r="X74" s="909"/>
      <c r="Y74" s="892"/>
      <c r="Z74" s="892"/>
      <c r="AA74" s="892"/>
      <c r="AB74" s="892"/>
      <c r="AC74" s="362" t="s">
        <v>903</v>
      </c>
      <c r="AD74" s="362"/>
      <c r="AE74" s="909"/>
      <c r="AF74" s="892"/>
      <c r="AG74" s="892"/>
      <c r="AH74" s="892"/>
      <c r="AI74" s="892"/>
      <c r="AJ74" s="362" t="s">
        <v>903</v>
      </c>
      <c r="AK74" s="362"/>
      <c r="AL74" s="408"/>
      <c r="AM74" s="427"/>
      <c r="AN74" s="415"/>
      <c r="AO74" s="415"/>
      <c r="AP74" s="415"/>
      <c r="AQ74" s="415"/>
      <c r="AR74" s="415"/>
      <c r="AS74" s="415"/>
      <c r="AT74" s="415"/>
      <c r="AU74" s="415"/>
      <c r="AV74" s="415"/>
      <c r="AW74" s="415"/>
      <c r="AX74" s="415"/>
      <c r="AY74" s="415"/>
      <c r="AZ74" s="355"/>
      <c r="BA74" s="359"/>
      <c r="BB74" s="910" t="s">
        <v>902</v>
      </c>
      <c r="BC74" s="911"/>
      <c r="BD74" s="911"/>
      <c r="BE74" s="911"/>
      <c r="BF74" s="911"/>
      <c r="BG74" s="911"/>
      <c r="BH74" s="911"/>
      <c r="BI74" s="912"/>
      <c r="BJ74" s="891"/>
      <c r="BK74" s="892"/>
      <c r="BL74" s="892"/>
      <c r="BM74" s="892"/>
      <c r="BN74" s="892"/>
      <c r="BO74" s="362" t="s">
        <v>903</v>
      </c>
      <c r="BP74" s="362"/>
      <c r="BQ74" s="909"/>
      <c r="BR74" s="892"/>
      <c r="BS74" s="892"/>
      <c r="BT74" s="892"/>
      <c r="BU74" s="892"/>
      <c r="BV74" s="362" t="s">
        <v>903</v>
      </c>
      <c r="BW74" s="362"/>
      <c r="BX74" s="909"/>
      <c r="BY74" s="892"/>
      <c r="BZ74" s="892"/>
      <c r="CA74" s="892"/>
      <c r="CB74" s="892"/>
      <c r="CC74" s="362" t="s">
        <v>903</v>
      </c>
      <c r="CD74" s="362"/>
      <c r="CE74" s="909"/>
      <c r="CF74" s="892"/>
      <c r="CG74" s="892"/>
      <c r="CH74" s="892"/>
      <c r="CI74" s="892"/>
      <c r="CJ74" s="362" t="s">
        <v>903</v>
      </c>
      <c r="CK74" s="362"/>
      <c r="CL74" s="408"/>
      <c r="CM74" s="427"/>
      <c r="CN74" s="415"/>
      <c r="CO74" s="415"/>
      <c r="CP74" s="415"/>
      <c r="CQ74" s="415"/>
      <c r="CR74" s="415"/>
      <c r="CS74" s="415"/>
      <c r="CT74" s="415"/>
      <c r="CU74" s="355"/>
      <c r="CV74" s="355"/>
      <c r="CW74" s="355"/>
      <c r="CX74" s="355"/>
      <c r="CY74" s="355"/>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row>
    <row r="75" spans="1:201" ht="3.95" customHeight="1">
      <c r="A75" s="364"/>
      <c r="B75" s="409"/>
      <c r="C75" s="409"/>
      <c r="D75" s="409"/>
      <c r="E75" s="409"/>
      <c r="F75" s="409"/>
      <c r="G75" s="409"/>
      <c r="H75" s="409"/>
      <c r="I75" s="409"/>
      <c r="J75" s="376"/>
      <c r="K75" s="376"/>
      <c r="L75" s="376"/>
      <c r="M75" s="376"/>
      <c r="N75" s="376"/>
      <c r="O75" s="376"/>
      <c r="P75" s="376"/>
      <c r="Q75" s="376"/>
      <c r="R75" s="376"/>
      <c r="S75" s="376"/>
      <c r="T75" s="376"/>
      <c r="U75" s="376"/>
      <c r="V75" s="376"/>
      <c r="W75" s="376"/>
      <c r="X75" s="376"/>
      <c r="Y75" s="376"/>
      <c r="Z75" s="376"/>
      <c r="AA75" s="376"/>
      <c r="AB75" s="376"/>
      <c r="AC75" s="376"/>
      <c r="AD75" s="376"/>
      <c r="AE75" s="376"/>
      <c r="AF75" s="376"/>
      <c r="AG75" s="376"/>
      <c r="AH75" s="376"/>
      <c r="AI75" s="376"/>
      <c r="AJ75" s="365"/>
      <c r="AK75" s="365"/>
      <c r="AL75" s="366"/>
      <c r="AM75" s="427"/>
      <c r="AN75" s="415"/>
      <c r="AO75" s="415"/>
      <c r="AP75" s="415"/>
      <c r="AQ75" s="415"/>
      <c r="AR75" s="415"/>
      <c r="AS75" s="415"/>
      <c r="AT75" s="415"/>
      <c r="AU75" s="415"/>
      <c r="AV75" s="415"/>
      <c r="AW75" s="415"/>
      <c r="AX75" s="415"/>
      <c r="AY75" s="415"/>
      <c r="AZ75" s="355"/>
      <c r="BA75" s="364"/>
      <c r="BB75" s="409"/>
      <c r="BC75" s="409"/>
      <c r="BD75" s="409"/>
      <c r="BE75" s="409"/>
      <c r="BF75" s="409"/>
      <c r="BG75" s="409"/>
      <c r="BH75" s="409"/>
      <c r="BI75" s="409"/>
      <c r="BJ75" s="376"/>
      <c r="BK75" s="376"/>
      <c r="BL75" s="376"/>
      <c r="BM75" s="376"/>
      <c r="BN75" s="376"/>
      <c r="BO75" s="376"/>
      <c r="BP75" s="376"/>
      <c r="BQ75" s="376"/>
      <c r="BR75" s="376"/>
      <c r="BS75" s="376"/>
      <c r="BT75" s="376"/>
      <c r="BU75" s="376"/>
      <c r="BV75" s="376"/>
      <c r="BW75" s="376"/>
      <c r="BX75" s="376"/>
      <c r="BY75" s="376"/>
      <c r="BZ75" s="376"/>
      <c r="CA75" s="376"/>
      <c r="CB75" s="376"/>
      <c r="CC75" s="376"/>
      <c r="CD75" s="376"/>
      <c r="CE75" s="376"/>
      <c r="CF75" s="376"/>
      <c r="CG75" s="376"/>
      <c r="CH75" s="376"/>
      <c r="CI75" s="376"/>
      <c r="CJ75" s="365"/>
      <c r="CK75" s="365"/>
      <c r="CL75" s="366"/>
      <c r="CM75" s="427"/>
      <c r="CN75" s="415"/>
      <c r="CO75" s="415"/>
      <c r="CP75" s="415"/>
      <c r="CQ75" s="415"/>
      <c r="CR75" s="415"/>
      <c r="CS75" s="415"/>
      <c r="CT75" s="415"/>
      <c r="CU75" s="355"/>
      <c r="CV75" s="355"/>
      <c r="CW75" s="355"/>
      <c r="CX75" s="355"/>
      <c r="CY75" s="35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row>
    <row r="76" spans="1:201" ht="3.95" customHeight="1">
      <c r="A76" s="357"/>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360"/>
      <c r="AA76" s="360"/>
      <c r="AB76" s="360"/>
      <c r="AC76" s="360"/>
      <c r="AD76" s="360"/>
      <c r="AE76" s="360"/>
      <c r="AF76" s="360"/>
      <c r="AG76" s="360"/>
      <c r="AH76" s="360"/>
      <c r="AI76" s="360"/>
      <c r="AJ76" s="360"/>
      <c r="AK76" s="360"/>
      <c r="AL76" s="357"/>
      <c r="AM76" s="427"/>
      <c r="AN76" s="415"/>
      <c r="AO76" s="415"/>
      <c r="AP76" s="415"/>
      <c r="AQ76" s="415"/>
      <c r="AR76" s="415"/>
      <c r="AS76" s="415"/>
      <c r="AT76" s="415"/>
      <c r="AU76" s="415"/>
      <c r="AV76" s="415"/>
      <c r="AW76" s="415"/>
      <c r="AX76" s="415"/>
      <c r="AY76" s="415"/>
      <c r="AZ76" s="355"/>
      <c r="BA76" s="357"/>
      <c r="BB76" s="360"/>
      <c r="BC76" s="360"/>
      <c r="BD76" s="360"/>
      <c r="BE76" s="360"/>
      <c r="BF76" s="360"/>
      <c r="BG76" s="360"/>
      <c r="BH76" s="360"/>
      <c r="BI76" s="360"/>
      <c r="BJ76" s="360"/>
      <c r="BK76" s="360"/>
      <c r="BL76" s="360"/>
      <c r="BM76" s="360"/>
      <c r="BN76" s="360"/>
      <c r="BO76" s="360"/>
      <c r="BP76" s="360"/>
      <c r="BQ76" s="360"/>
      <c r="BR76" s="360"/>
      <c r="BS76" s="360"/>
      <c r="BT76" s="360"/>
      <c r="BU76" s="360"/>
      <c r="BV76" s="360"/>
      <c r="BW76" s="360"/>
      <c r="BX76" s="360"/>
      <c r="BY76" s="360"/>
      <c r="BZ76" s="360"/>
      <c r="CA76" s="360"/>
      <c r="CB76" s="360"/>
      <c r="CC76" s="360"/>
      <c r="CD76" s="360"/>
      <c r="CE76" s="360"/>
      <c r="CF76" s="360"/>
      <c r="CG76" s="360"/>
      <c r="CH76" s="360"/>
      <c r="CI76" s="360"/>
      <c r="CJ76" s="360"/>
      <c r="CK76" s="360"/>
      <c r="CL76" s="357"/>
      <c r="CM76" s="427"/>
      <c r="CN76" s="415"/>
      <c r="CO76" s="415"/>
      <c r="CP76" s="415"/>
      <c r="CQ76" s="415"/>
      <c r="CR76" s="415"/>
      <c r="CS76" s="415"/>
      <c r="CT76" s="415"/>
      <c r="CU76" s="355"/>
      <c r="CV76" s="355"/>
      <c r="CW76" s="355"/>
      <c r="CX76" s="355"/>
      <c r="CY76" s="355"/>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row>
    <row r="77" spans="1:201" ht="15" customHeight="1">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row>
    <row r="78" spans="1:201" ht="15" customHeight="1">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row>
    <row r="79" spans="1:201" ht="15" customHeight="1"/>
    <row r="80" spans="1:201"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heet="1" objects="1" scenarios="1"/>
  <dataConsolidate link="1"/>
  <mergeCells count="416">
    <mergeCell ref="A9:K9"/>
    <mergeCell ref="BA9:BK9"/>
    <mergeCell ref="D1:AI1"/>
    <mergeCell ref="BD1:CI1"/>
    <mergeCell ref="A7:I7"/>
    <mergeCell ref="J7:R7"/>
    <mergeCell ref="BA7:BI7"/>
    <mergeCell ref="BJ7:BR7"/>
    <mergeCell ref="B11:I11"/>
    <mergeCell ref="J11:R11"/>
    <mergeCell ref="S11:AA11"/>
    <mergeCell ref="AB11:AJ11"/>
    <mergeCell ref="BB11:BI11"/>
    <mergeCell ref="BJ11:BR11"/>
    <mergeCell ref="BS10:CA10"/>
    <mergeCell ref="CB10:CJ10"/>
    <mergeCell ref="B10:I10"/>
    <mergeCell ref="J10:R10"/>
    <mergeCell ref="S10:AA10"/>
    <mergeCell ref="AB10:AJ10"/>
    <mergeCell ref="BB10:BI10"/>
    <mergeCell ref="BJ10:BR10"/>
    <mergeCell ref="B12:I13"/>
    <mergeCell ref="J12:R12"/>
    <mergeCell ref="S12:AA12"/>
    <mergeCell ref="AB12:AJ12"/>
    <mergeCell ref="BB12:BI13"/>
    <mergeCell ref="BJ12:BR12"/>
    <mergeCell ref="BS11:CA11"/>
    <mergeCell ref="CB11:CJ11"/>
    <mergeCell ref="BB14:BI15"/>
    <mergeCell ref="BJ14:BR15"/>
    <mergeCell ref="BS14:CA15"/>
    <mergeCell ref="J13:R13"/>
    <mergeCell ref="S13:AA13"/>
    <mergeCell ref="AB13:AJ13"/>
    <mergeCell ref="BJ13:BR13"/>
    <mergeCell ref="BS13:CA13"/>
    <mergeCell ref="CB13:CJ13"/>
    <mergeCell ref="BS12:CA12"/>
    <mergeCell ref="CB12:CJ12"/>
    <mergeCell ref="T16:X16"/>
    <mergeCell ref="Y16:Z16"/>
    <mergeCell ref="AC16:AG16"/>
    <mergeCell ref="AH16:AI16"/>
    <mergeCell ref="CB14:CJ15"/>
    <mergeCell ref="B14:I15"/>
    <mergeCell ref="J14:R15"/>
    <mergeCell ref="S14:AA15"/>
    <mergeCell ref="AB14:AJ15"/>
    <mergeCell ref="B17:I18"/>
    <mergeCell ref="T17:X17"/>
    <mergeCell ref="BB17:BI18"/>
    <mergeCell ref="BT17:BX17"/>
    <mergeCell ref="BP16:BQ16"/>
    <mergeCell ref="BT16:BX16"/>
    <mergeCell ref="BY16:BZ16"/>
    <mergeCell ref="CC16:CG16"/>
    <mergeCell ref="CH16:CI16"/>
    <mergeCell ref="BB16:BI16"/>
    <mergeCell ref="BK16:BO16"/>
    <mergeCell ref="K18:O18"/>
    <mergeCell ref="P18:Q18"/>
    <mergeCell ref="T18:X18"/>
    <mergeCell ref="Y18:Z18"/>
    <mergeCell ref="AC18:AG18"/>
    <mergeCell ref="AH18:AI18"/>
    <mergeCell ref="BK18:BO18"/>
    <mergeCell ref="BP18:BQ18"/>
    <mergeCell ref="BT18:BX18"/>
    <mergeCell ref="CH18:CI18"/>
    <mergeCell ref="B16:I16"/>
    <mergeCell ref="K16:O16"/>
    <mergeCell ref="P16:Q16"/>
    <mergeCell ref="B20:I25"/>
    <mergeCell ref="K20:M20"/>
    <mergeCell ref="N20:R20"/>
    <mergeCell ref="T20:V20"/>
    <mergeCell ref="W20:AA20"/>
    <mergeCell ref="AC20:AE20"/>
    <mergeCell ref="AF20:AJ20"/>
    <mergeCell ref="BY18:BZ18"/>
    <mergeCell ref="CC18:CG18"/>
    <mergeCell ref="BB20:BI25"/>
    <mergeCell ref="BK20:BM20"/>
    <mergeCell ref="BN20:BR20"/>
    <mergeCell ref="BT20:BV20"/>
    <mergeCell ref="BW20:CA20"/>
    <mergeCell ref="CC20:CE20"/>
    <mergeCell ref="BN21:BQ21"/>
    <mergeCell ref="BT21:BV21"/>
    <mergeCell ref="BW21:BZ21"/>
    <mergeCell ref="CC21:CE21"/>
    <mergeCell ref="K21:M21"/>
    <mergeCell ref="N21:Q21"/>
    <mergeCell ref="T21:V21"/>
    <mergeCell ref="W21:Z21"/>
    <mergeCell ref="AC21:AE21"/>
    <mergeCell ref="BN22:BR22"/>
    <mergeCell ref="BT22:BV22"/>
    <mergeCell ref="AF21:AI21"/>
    <mergeCell ref="BK21:BM21"/>
    <mergeCell ref="CF20:CJ20"/>
    <mergeCell ref="K22:M22"/>
    <mergeCell ref="N22:R22"/>
    <mergeCell ref="T22:V22"/>
    <mergeCell ref="W22:AA22"/>
    <mergeCell ref="AC22:AE22"/>
    <mergeCell ref="AF22:AJ22"/>
    <mergeCell ref="BK22:BM22"/>
    <mergeCell ref="CF21:CI21"/>
    <mergeCell ref="BW22:CA22"/>
    <mergeCell ref="CC22:CE22"/>
    <mergeCell ref="CF22:CJ22"/>
    <mergeCell ref="BN23:BQ23"/>
    <mergeCell ref="BT23:BV23"/>
    <mergeCell ref="K23:M23"/>
    <mergeCell ref="N23:Q23"/>
    <mergeCell ref="T23:V23"/>
    <mergeCell ref="W23:Z23"/>
    <mergeCell ref="AC23:AE23"/>
    <mergeCell ref="AF23:AI23"/>
    <mergeCell ref="BK23:BM23"/>
    <mergeCell ref="BW23:BZ23"/>
    <mergeCell ref="CC23:CE23"/>
    <mergeCell ref="CF23:CI23"/>
    <mergeCell ref="K25:M25"/>
    <mergeCell ref="N25:Q25"/>
    <mergeCell ref="T25:V25"/>
    <mergeCell ref="W25:Z25"/>
    <mergeCell ref="AC25:AE25"/>
    <mergeCell ref="BW24:CA24"/>
    <mergeCell ref="CC24:CE24"/>
    <mergeCell ref="CF24:CJ24"/>
    <mergeCell ref="AF25:AI25"/>
    <mergeCell ref="BK25:BM25"/>
    <mergeCell ref="BN25:BQ25"/>
    <mergeCell ref="BT25:BV25"/>
    <mergeCell ref="BW25:BZ25"/>
    <mergeCell ref="CC25:CE25"/>
    <mergeCell ref="K24:M24"/>
    <mergeCell ref="N24:R24"/>
    <mergeCell ref="T24:V24"/>
    <mergeCell ref="W24:AA24"/>
    <mergeCell ref="AC24:AE24"/>
    <mergeCell ref="AF24:AJ24"/>
    <mergeCell ref="BK24:BM24"/>
    <mergeCell ref="B26:I28"/>
    <mergeCell ref="K26:O26"/>
    <mergeCell ref="P26:Q26"/>
    <mergeCell ref="T26:X26"/>
    <mergeCell ref="Y26:Z26"/>
    <mergeCell ref="AC26:AG26"/>
    <mergeCell ref="AH26:AI26"/>
    <mergeCell ref="BB26:BI28"/>
    <mergeCell ref="BK26:BO26"/>
    <mergeCell ref="BP26:BQ26"/>
    <mergeCell ref="BT26:BX26"/>
    <mergeCell ref="BY26:BZ26"/>
    <mergeCell ref="CC26:CG26"/>
    <mergeCell ref="CH26:CI26"/>
    <mergeCell ref="BN24:BR24"/>
    <mergeCell ref="BT24:BV24"/>
    <mergeCell ref="CF25:CI25"/>
    <mergeCell ref="BP30:BQ30"/>
    <mergeCell ref="BT30:BX30"/>
    <mergeCell ref="BY30:BZ30"/>
    <mergeCell ref="CC30:CG30"/>
    <mergeCell ref="B29:I30"/>
    <mergeCell ref="BB29:BI30"/>
    <mergeCell ref="K30:O30"/>
    <mergeCell ref="P30:Q30"/>
    <mergeCell ref="T30:X30"/>
    <mergeCell ref="Y30:Z30"/>
    <mergeCell ref="AC30:AG30"/>
    <mergeCell ref="B31:I32"/>
    <mergeCell ref="K31:P31"/>
    <mergeCell ref="T31:Y31"/>
    <mergeCell ref="AC31:AH31"/>
    <mergeCell ref="BB31:BI32"/>
    <mergeCell ref="BK31:BP31"/>
    <mergeCell ref="BT31:BY31"/>
    <mergeCell ref="CC31:CH31"/>
    <mergeCell ref="CH30:CI30"/>
    <mergeCell ref="AH30:AI30"/>
    <mergeCell ref="BK30:BO30"/>
    <mergeCell ref="M32:O32"/>
    <mergeCell ref="P32:Q32"/>
    <mergeCell ref="V32:X32"/>
    <mergeCell ref="Y32:Z32"/>
    <mergeCell ref="AE32:AG32"/>
    <mergeCell ref="AH32:AI32"/>
    <mergeCell ref="BM32:BO32"/>
    <mergeCell ref="BP32:BQ32"/>
    <mergeCell ref="BV32:BX32"/>
    <mergeCell ref="A37:AJ37"/>
    <mergeCell ref="BA37:CJ37"/>
    <mergeCell ref="BY32:BZ32"/>
    <mergeCell ref="CE32:CG32"/>
    <mergeCell ref="CH32:CI32"/>
    <mergeCell ref="B42:I42"/>
    <mergeCell ref="BB42:BI42"/>
    <mergeCell ref="B41:I41"/>
    <mergeCell ref="J41:P41"/>
    <mergeCell ref="BB41:BI41"/>
    <mergeCell ref="BJ41:BP41"/>
    <mergeCell ref="BR45:BW45"/>
    <mergeCell ref="BY45:CD45"/>
    <mergeCell ref="B45:I45"/>
    <mergeCell ref="K45:O45"/>
    <mergeCell ref="R45:W45"/>
    <mergeCell ref="Y45:AD45"/>
    <mergeCell ref="BB45:BI45"/>
    <mergeCell ref="BK45:BO45"/>
    <mergeCell ref="B43:I44"/>
    <mergeCell ref="S43:W43"/>
    <mergeCell ref="Z43:AI43"/>
    <mergeCell ref="BB43:BI44"/>
    <mergeCell ref="BS43:BW43"/>
    <mergeCell ref="BZ43:CI43"/>
    <mergeCell ref="K44:R44"/>
    <mergeCell ref="U44:X44"/>
    <mergeCell ref="BK44:BR44"/>
    <mergeCell ref="BU44:BX44"/>
    <mergeCell ref="K47:P47"/>
    <mergeCell ref="R47:W47"/>
    <mergeCell ref="Y47:AC47"/>
    <mergeCell ref="AE47:AI47"/>
    <mergeCell ref="BB47:BI47"/>
    <mergeCell ref="BR46:BW46"/>
    <mergeCell ref="BY46:CD46"/>
    <mergeCell ref="B48:I48"/>
    <mergeCell ref="K48:P48"/>
    <mergeCell ref="R48:V48"/>
    <mergeCell ref="Y48:AC48"/>
    <mergeCell ref="AF48:AJ48"/>
    <mergeCell ref="BB48:BI48"/>
    <mergeCell ref="BK48:BP48"/>
    <mergeCell ref="BR48:BV48"/>
    <mergeCell ref="BK47:BP47"/>
    <mergeCell ref="BR47:BW47"/>
    <mergeCell ref="BY47:CC47"/>
    <mergeCell ref="B46:I46"/>
    <mergeCell ref="K46:O46"/>
    <mergeCell ref="R46:W46"/>
    <mergeCell ref="Y46:AD46"/>
    <mergeCell ref="BB46:BI46"/>
    <mergeCell ref="BK46:BO46"/>
    <mergeCell ref="CE47:CI47"/>
    <mergeCell ref="BY48:CC48"/>
    <mergeCell ref="CF48:CJ48"/>
    <mergeCell ref="Q49:U49"/>
    <mergeCell ref="X49:AB49"/>
    <mergeCell ref="AE49:AI49"/>
    <mergeCell ref="BB49:BI49"/>
    <mergeCell ref="B50:I50"/>
    <mergeCell ref="J50:N50"/>
    <mergeCell ref="Q50:U50"/>
    <mergeCell ref="X50:AB50"/>
    <mergeCell ref="AE50:AI50"/>
    <mergeCell ref="BB50:BI50"/>
    <mergeCell ref="BJ50:BN50"/>
    <mergeCell ref="BQ50:BU50"/>
    <mergeCell ref="BJ49:BN49"/>
    <mergeCell ref="BQ49:BU49"/>
    <mergeCell ref="BX49:CB49"/>
    <mergeCell ref="CE49:CI49"/>
    <mergeCell ref="B49:I49"/>
    <mergeCell ref="J49:N49"/>
    <mergeCell ref="BX50:CB50"/>
    <mergeCell ref="CE50:CI50"/>
    <mergeCell ref="B47:I47"/>
    <mergeCell ref="B54:I54"/>
    <mergeCell ref="BB54:BI54"/>
    <mergeCell ref="B53:I53"/>
    <mergeCell ref="J53:P53"/>
    <mergeCell ref="BB53:BI53"/>
    <mergeCell ref="BJ53:BP53"/>
    <mergeCell ref="B55:I56"/>
    <mergeCell ref="S55:W55"/>
    <mergeCell ref="Z55:AI55"/>
    <mergeCell ref="BB55:BI56"/>
    <mergeCell ref="BS55:BW55"/>
    <mergeCell ref="BZ55:CI55"/>
    <mergeCell ref="K56:R56"/>
    <mergeCell ref="U56:X56"/>
    <mergeCell ref="BK56:BR56"/>
    <mergeCell ref="BU56:BX56"/>
    <mergeCell ref="B58:I58"/>
    <mergeCell ref="K58:O58"/>
    <mergeCell ref="R58:W58"/>
    <mergeCell ref="Y58:AD58"/>
    <mergeCell ref="BB58:BI58"/>
    <mergeCell ref="BK58:BO58"/>
    <mergeCell ref="BR57:BW57"/>
    <mergeCell ref="BY57:CD57"/>
    <mergeCell ref="B57:I57"/>
    <mergeCell ref="K57:O57"/>
    <mergeCell ref="R57:W57"/>
    <mergeCell ref="Y57:AD57"/>
    <mergeCell ref="BB57:BI57"/>
    <mergeCell ref="BK57:BO57"/>
    <mergeCell ref="K59:P59"/>
    <mergeCell ref="R59:W59"/>
    <mergeCell ref="Y59:AC59"/>
    <mergeCell ref="AE59:AI59"/>
    <mergeCell ref="BB59:BI59"/>
    <mergeCell ref="BR58:BW58"/>
    <mergeCell ref="BY58:CD58"/>
    <mergeCell ref="B60:I60"/>
    <mergeCell ref="K60:P60"/>
    <mergeCell ref="R60:V60"/>
    <mergeCell ref="Y60:AC60"/>
    <mergeCell ref="AF60:AJ60"/>
    <mergeCell ref="BB60:BI60"/>
    <mergeCell ref="BK60:BP60"/>
    <mergeCell ref="BR60:BV60"/>
    <mergeCell ref="BK59:BP59"/>
    <mergeCell ref="BR59:BW59"/>
    <mergeCell ref="BY59:CC59"/>
    <mergeCell ref="CE59:CI59"/>
    <mergeCell ref="BY60:CC60"/>
    <mergeCell ref="CF60:CJ60"/>
    <mergeCell ref="Q61:U61"/>
    <mergeCell ref="X61:AB61"/>
    <mergeCell ref="AE61:AI61"/>
    <mergeCell ref="BB61:BI61"/>
    <mergeCell ref="B62:I62"/>
    <mergeCell ref="J62:N62"/>
    <mergeCell ref="Q62:U62"/>
    <mergeCell ref="X62:AB62"/>
    <mergeCell ref="AE62:AI62"/>
    <mergeCell ref="BB62:BI62"/>
    <mergeCell ref="BJ62:BN62"/>
    <mergeCell ref="BQ62:BU62"/>
    <mergeCell ref="BJ61:BN61"/>
    <mergeCell ref="BQ61:BU61"/>
    <mergeCell ref="BX61:CB61"/>
    <mergeCell ref="CE61:CI61"/>
    <mergeCell ref="B61:I61"/>
    <mergeCell ref="J61:N61"/>
    <mergeCell ref="BX62:CB62"/>
    <mergeCell ref="CE62:CI62"/>
    <mergeCell ref="B59:I59"/>
    <mergeCell ref="B66:I66"/>
    <mergeCell ref="BB66:BI66"/>
    <mergeCell ref="B65:I65"/>
    <mergeCell ref="J65:P65"/>
    <mergeCell ref="BB65:BI65"/>
    <mergeCell ref="BJ65:BP65"/>
    <mergeCell ref="B67:I68"/>
    <mergeCell ref="S67:W67"/>
    <mergeCell ref="Z67:AI67"/>
    <mergeCell ref="BB67:BI68"/>
    <mergeCell ref="BS67:BW67"/>
    <mergeCell ref="BZ67:CI67"/>
    <mergeCell ref="K68:R68"/>
    <mergeCell ref="U68:X68"/>
    <mergeCell ref="BK68:BR68"/>
    <mergeCell ref="BU68:BX68"/>
    <mergeCell ref="B70:I70"/>
    <mergeCell ref="K70:O70"/>
    <mergeCell ref="R70:W70"/>
    <mergeCell ref="Y70:AD70"/>
    <mergeCell ref="BB70:BI70"/>
    <mergeCell ref="BK70:BO70"/>
    <mergeCell ref="BR69:BW69"/>
    <mergeCell ref="BY69:CD69"/>
    <mergeCell ref="B69:I69"/>
    <mergeCell ref="K69:O69"/>
    <mergeCell ref="R69:W69"/>
    <mergeCell ref="Y69:AD69"/>
    <mergeCell ref="BB69:BI69"/>
    <mergeCell ref="BK69:BO69"/>
    <mergeCell ref="K71:P71"/>
    <mergeCell ref="R71:W71"/>
    <mergeCell ref="Y71:AC71"/>
    <mergeCell ref="AE71:AI71"/>
    <mergeCell ref="BB71:BI71"/>
    <mergeCell ref="BR70:BW70"/>
    <mergeCell ref="BY70:CD70"/>
    <mergeCell ref="B72:I72"/>
    <mergeCell ref="K72:P72"/>
    <mergeCell ref="R72:V72"/>
    <mergeCell ref="Y72:AC72"/>
    <mergeCell ref="AF72:AJ72"/>
    <mergeCell ref="BB72:BI72"/>
    <mergeCell ref="BK72:BP72"/>
    <mergeCell ref="BR72:BV72"/>
    <mergeCell ref="BK71:BP71"/>
    <mergeCell ref="BR71:BW71"/>
    <mergeCell ref="BY71:CC71"/>
    <mergeCell ref="CE71:CI71"/>
    <mergeCell ref="BY72:CC72"/>
    <mergeCell ref="CF72:CJ72"/>
    <mergeCell ref="Q73:U73"/>
    <mergeCell ref="X73:AB73"/>
    <mergeCell ref="AE73:AI73"/>
    <mergeCell ref="BB73:BI73"/>
    <mergeCell ref="B74:I74"/>
    <mergeCell ref="J74:N74"/>
    <mergeCell ref="Q74:U74"/>
    <mergeCell ref="X74:AB74"/>
    <mergeCell ref="AE74:AI74"/>
    <mergeCell ref="BB74:BI74"/>
    <mergeCell ref="BJ74:BN74"/>
    <mergeCell ref="BQ74:BU74"/>
    <mergeCell ref="BJ73:BN73"/>
    <mergeCell ref="BQ73:BU73"/>
    <mergeCell ref="BX73:CB73"/>
    <mergeCell ref="CE73:CI73"/>
    <mergeCell ref="B73:I73"/>
    <mergeCell ref="J73:N73"/>
    <mergeCell ref="BX74:CB74"/>
    <mergeCell ref="CE74:CI74"/>
    <mergeCell ref="B71:I71"/>
  </mergeCells>
  <phoneticPr fontId="10"/>
  <dataValidations count="6">
    <dataValidation type="whole" allowBlank="1" showInputMessage="1" showErrorMessage="1" error="エラー07" sqref="T29:Y29 K29:P29 AC29:AH29 BT29:BY29 BK29:BP29 CC29:CH29" xr:uid="{00000000-0002-0000-0C00-000000000000}">
      <formula1>1</formula1>
      <formula2>100</formula2>
    </dataValidation>
    <dataValidation type="whole" allowBlank="1" showInputMessage="1" showErrorMessage="1" error="エラー77_x000a_" sqref="K31:P31 T31:Y31 AC31:AH31 BK31:BP31 BT31:BY31 CC31:CH31" xr:uid="{00000000-0002-0000-0C00-000001000000}">
      <formula1>0</formula1>
      <formula2>100</formula2>
    </dataValidation>
    <dataValidation type="decimal" operator="greaterThan" allowBlank="1" showInputMessage="1" showErrorMessage="1" sqref="AC19:AF19 K19:N19 T19:W19 CC19:CF19 BK19:BN19 BT19:BW19" xr:uid="{00000000-0002-0000-0C00-000002000000}">
      <formula1>0</formula1>
    </dataValidation>
    <dataValidation operator="greaterThan" allowBlank="1" showInputMessage="1" showErrorMessage="1" sqref="R21 K20:K25 BR21 AA21 R23 R25 AA23 AC20:AC25 BT20:BT25 CA21 T20:T25 AA25 AJ21 BK20:BK25 BR23 CA23 AJ23 AJ25 CA25 CC20:CC25 BR25 CJ21 CJ23 CJ25" xr:uid="{00000000-0002-0000-0C00-000003000000}"/>
    <dataValidation type="whole" operator="greaterThan" allowBlank="1" showInputMessage="1" showErrorMessage="1" sqref="AC18:AG18 T18:X18 K18:O18 N21:Q21 CF21:CI21 W21:Z21 W23:Z23 CF23:CI23 N23:Q23 N25:Q25 CF25:CI25 W25:Z25 K30:O30 T30:X30 AC30:AG30 CC18:CG18 BT18:BX18 BK18:BO18 AF21:AI21 BN21:BQ21 BW21:BZ21 BW23:BZ23 BN23:BQ23 AF23:AI23 AF25:AI25 BN25:BQ25 BW25:BZ25 BK30:BO30 BT30:BX30 CC30:CG30" xr:uid="{00000000-0002-0000-0C00-000004000000}">
      <formula1>0</formula1>
    </dataValidation>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Q73:BU74 BX73:CB74 CE73:CI74 CE61:CI62 BJ61:BN62 BQ61:BU62 BX61:CB62 BJ49:BN50 BQ49:BU50 BX49:CB50 CE49:CI50 BJ73:BN74 BM32:BO32 BV32:BX32 CE32:CG32 CC26:CG26 BT26:BX26 BK26:BO26" xr:uid="{00000000-0002-0000-0C00-000005000000}">
      <formula1>0</formula1>
    </dataValidation>
  </dataValidations>
  <printOptions horizontalCentered="1"/>
  <pageMargins left="0.70866141732283472" right="0.70866141732283472" top="0.74803149606299213" bottom="0.74803149606299213" header="0.31496062992125984" footer="0.31496062992125984"/>
  <pageSetup paperSize="9" scale="87" fitToHeight="0" orientation="portrait" blackAndWhite="1"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36868" r:id="rId4"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36869" r:id="rId5"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36870" r:id="rId6"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36942" r:id="rId7"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36943" r:id="rId8"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36945" r:id="rId9" name="Check Box 81">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36946" r:id="rId10" name="Check Box 82">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36947" r:id="rId11" name="Check Box 83">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36948" r:id="rId12"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36949" r:id="rId13"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36950" r:id="rId14"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36951" r:id="rId15"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36952" r:id="rId16"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36955" r:id="rId17" name="チェック34">
              <controlPr defaultSize="0" autoFill="0" autoLine="0" autoPict="0">
                <anchor moveWithCells="1">
                  <from>
                    <xdr:col>70</xdr:col>
                    <xdr:colOff>0</xdr:colOff>
                    <xdr:row>26</xdr:row>
                    <xdr:rowOff>0</xdr:rowOff>
                  </from>
                  <to>
                    <xdr:col>71</xdr:col>
                    <xdr:colOff>19050</xdr:colOff>
                    <xdr:row>28</xdr:row>
                    <xdr:rowOff>0</xdr:rowOff>
                  </to>
                </anchor>
              </controlPr>
            </control>
          </mc:Choice>
        </mc:AlternateContent>
        <mc:AlternateContent xmlns:mc="http://schemas.openxmlformats.org/markup-compatibility/2006">
          <mc:Choice Requires="x14">
            <control shapeId="36956" r:id="rId18" name="Check Box 92">
              <controlPr defaultSize="0" autoFill="0" autoLine="0" autoPict="0">
                <anchor moveWithCells="1">
                  <from>
                    <xdr:col>60</xdr:col>
                    <xdr:colOff>209550</xdr:colOff>
                    <xdr:row>26</xdr:row>
                    <xdr:rowOff>0</xdr:rowOff>
                  </from>
                  <to>
                    <xdr:col>62</xdr:col>
                    <xdr:colOff>19050</xdr:colOff>
                    <xdr:row>28</xdr:row>
                    <xdr:rowOff>0</xdr:rowOff>
                  </to>
                </anchor>
              </controlPr>
            </control>
          </mc:Choice>
        </mc:AlternateContent>
        <mc:AlternateContent xmlns:mc="http://schemas.openxmlformats.org/markup-compatibility/2006">
          <mc:Choice Requires="x14">
            <control shapeId="36957" r:id="rId19" name="Check Box 93">
              <controlPr defaultSize="0" autoFill="0" autoLine="0" autoPict="0">
                <anchor moveWithCells="1">
                  <from>
                    <xdr:col>79</xdr:col>
                    <xdr:colOff>0</xdr:colOff>
                    <xdr:row>26</xdr:row>
                    <xdr:rowOff>0</xdr:rowOff>
                  </from>
                  <to>
                    <xdr:col>80</xdr:col>
                    <xdr:colOff>19050</xdr:colOff>
                    <xdr:row>28</xdr:row>
                    <xdr:rowOff>0</xdr:rowOff>
                  </to>
                </anchor>
              </controlPr>
            </control>
          </mc:Choice>
        </mc:AlternateContent>
        <mc:AlternateContent xmlns:mc="http://schemas.openxmlformats.org/markup-compatibility/2006">
          <mc:Choice Requires="x14">
            <control shapeId="36961" r:id="rId20" name="Check Box 97">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36962" r:id="rId21" name="Check Box 98">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36963" r:id="rId22" name="Check Box 99">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36964" r:id="rId2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36965" r:id="rId2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36966" r:id="rId2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36967" r:id="rId2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36968" r:id="rId2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36969" r:id="rId2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36970" r:id="rId2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36971" r:id="rId3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36972" r:id="rId3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36973" r:id="rId3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36974" r:id="rId3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36975" r:id="rId3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36976" r:id="rId35" name="Check Box 112">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36977" r:id="rId36" name="Check Box 113">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36978" r:id="rId37" name="Check Box 114">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36979" r:id="rId38" name="Check Box 115">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36980" r:id="rId39" name="Check Box 116">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36981" r:id="rId40" name="Check Box 117">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36982" r:id="rId41" name="Check Box 118">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36983" r:id="rId42" name="Check Box 119">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36984" r:id="rId43" name="Check Box 120">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36985" r:id="rId44" name="Check Box 121">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36986" r:id="rId45" name="Check Box 122">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36987" r:id="rId46" name="Check Box 123">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36988" r:id="rId47" name="Check Box 124">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36989" r:id="rId48" name="Check Box 125">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36990" r:id="rId49" name="Check Box 126">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36991" r:id="rId50" name="Check Box 127">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36992" r:id="rId51" name="Check Box 128">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36993" r:id="rId52" name="Check Box 129">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36994" r:id="rId53" name="Check Box 130">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36995" r:id="rId54" name="Check Box 131">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36996" r:id="rId55" name="Check Box 132">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36997" r:id="rId56" name="Check Box 133">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36998" r:id="rId57" name="Check Box 134">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36999" r:id="rId58" name="Check Box 135">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37000" r:id="rId59" name="Check Box 136">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37001" r:id="rId60" name="Check Box 137">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37002" r:id="rId61" name="Check Box 138">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37003" r:id="rId62" name="Check Box 139">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37004" r:id="rId63" name="Check Box 140">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37005" r:id="rId64" name="Check Box 141">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37006" r:id="rId65" name="Check Box 142">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37007" r:id="rId66" name="Check Box 143">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37008" r:id="rId67" name="Check Box 144">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37009" r:id="rId68" name="Check Box 145">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37010" r:id="rId69" name="Check Box 146">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37011" r:id="rId70" name="Check Box 147">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37012" r:id="rId71" name="Check Box 148">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37013" r:id="rId72" name="Check Box 149">
              <controlPr defaultSize="0" autoFill="0" autoLine="0" autoPict="0">
                <anchor moveWithCells="1">
                  <from>
                    <xdr:col>61</xdr:col>
                    <xdr:colOff>0</xdr:colOff>
                    <xdr:row>41</xdr:row>
                    <xdr:rowOff>0</xdr:rowOff>
                  </from>
                  <to>
                    <xdr:col>62</xdr:col>
                    <xdr:colOff>0</xdr:colOff>
                    <xdr:row>42</xdr:row>
                    <xdr:rowOff>0</xdr:rowOff>
                  </to>
                </anchor>
              </controlPr>
            </control>
          </mc:Choice>
        </mc:AlternateContent>
        <mc:AlternateContent xmlns:mc="http://schemas.openxmlformats.org/markup-compatibility/2006">
          <mc:Choice Requires="x14">
            <control shapeId="37014" r:id="rId73" name="Check Box 150">
              <controlPr defaultSize="0" autoFill="0" autoLine="0" autoPict="0">
                <anchor moveWithCells="1">
                  <from>
                    <xdr:col>66</xdr:col>
                    <xdr:colOff>180975</xdr:colOff>
                    <xdr:row>41</xdr:row>
                    <xdr:rowOff>0</xdr:rowOff>
                  </from>
                  <to>
                    <xdr:col>68</xdr:col>
                    <xdr:colOff>0</xdr:colOff>
                    <xdr:row>42</xdr:row>
                    <xdr:rowOff>0</xdr:rowOff>
                  </to>
                </anchor>
              </controlPr>
            </control>
          </mc:Choice>
        </mc:AlternateContent>
        <mc:AlternateContent xmlns:mc="http://schemas.openxmlformats.org/markup-compatibility/2006">
          <mc:Choice Requires="x14">
            <control shapeId="37015" r:id="rId74" name="Check Box 151">
              <controlPr defaultSize="0" autoFill="0" autoLine="0" autoPict="0">
                <anchor moveWithCells="1">
                  <from>
                    <xdr:col>61</xdr:col>
                    <xdr:colOff>0</xdr:colOff>
                    <xdr:row>53</xdr:row>
                    <xdr:rowOff>0</xdr:rowOff>
                  </from>
                  <to>
                    <xdr:col>62</xdr:col>
                    <xdr:colOff>0</xdr:colOff>
                    <xdr:row>54</xdr:row>
                    <xdr:rowOff>0</xdr:rowOff>
                  </to>
                </anchor>
              </controlPr>
            </control>
          </mc:Choice>
        </mc:AlternateContent>
        <mc:AlternateContent xmlns:mc="http://schemas.openxmlformats.org/markup-compatibility/2006">
          <mc:Choice Requires="x14">
            <control shapeId="37016" r:id="rId75" name="Check Box 152">
              <controlPr defaultSize="0" autoFill="0" autoLine="0" autoPict="0">
                <anchor moveWithCells="1">
                  <from>
                    <xdr:col>66</xdr:col>
                    <xdr:colOff>180975</xdr:colOff>
                    <xdr:row>53</xdr:row>
                    <xdr:rowOff>0</xdr:rowOff>
                  </from>
                  <to>
                    <xdr:col>68</xdr:col>
                    <xdr:colOff>0</xdr:colOff>
                    <xdr:row>54</xdr:row>
                    <xdr:rowOff>0</xdr:rowOff>
                  </to>
                </anchor>
              </controlPr>
            </control>
          </mc:Choice>
        </mc:AlternateContent>
        <mc:AlternateContent xmlns:mc="http://schemas.openxmlformats.org/markup-compatibility/2006">
          <mc:Choice Requires="x14">
            <control shapeId="37017" r:id="rId76" name="Check Box 153">
              <controlPr defaultSize="0" autoFill="0" autoLine="0" autoPict="0">
                <anchor moveWithCells="1">
                  <from>
                    <xdr:col>61</xdr:col>
                    <xdr:colOff>0</xdr:colOff>
                    <xdr:row>65</xdr:row>
                    <xdr:rowOff>0</xdr:rowOff>
                  </from>
                  <to>
                    <xdr:col>62</xdr:col>
                    <xdr:colOff>0</xdr:colOff>
                    <xdr:row>66</xdr:row>
                    <xdr:rowOff>0</xdr:rowOff>
                  </to>
                </anchor>
              </controlPr>
            </control>
          </mc:Choice>
        </mc:AlternateContent>
        <mc:AlternateContent xmlns:mc="http://schemas.openxmlformats.org/markup-compatibility/2006">
          <mc:Choice Requires="x14">
            <control shapeId="37018" r:id="rId77" name="Check Box 154">
              <controlPr defaultSize="0" autoFill="0" autoLine="0" autoPict="0">
                <anchor moveWithCells="1">
                  <from>
                    <xdr:col>66</xdr:col>
                    <xdr:colOff>180975</xdr:colOff>
                    <xdr:row>65</xdr:row>
                    <xdr:rowOff>0</xdr:rowOff>
                  </from>
                  <to>
                    <xdr:col>68</xdr:col>
                    <xdr:colOff>0</xdr:colOff>
                    <xdr:row>66</xdr:row>
                    <xdr:rowOff>0</xdr:rowOff>
                  </to>
                </anchor>
              </controlPr>
            </control>
          </mc:Choice>
        </mc:AlternateContent>
        <mc:AlternateContent xmlns:mc="http://schemas.openxmlformats.org/markup-compatibility/2006">
          <mc:Choice Requires="x14">
            <control shapeId="37190" r:id="rId78" name="Check Box 326">
              <controlPr defaultSize="0" autoFill="0" autoLine="0" autoPict="0">
                <anchor moveWithCells="1">
                  <from>
                    <xdr:col>9</xdr:col>
                    <xdr:colOff>9525</xdr:colOff>
                    <xdr:row>3</xdr:row>
                    <xdr:rowOff>9525</xdr:rowOff>
                  </from>
                  <to>
                    <xdr:col>10</xdr:col>
                    <xdr:colOff>9525</xdr:colOff>
                    <xdr:row>4</xdr:row>
                    <xdr:rowOff>9525</xdr:rowOff>
                  </to>
                </anchor>
              </controlPr>
            </control>
          </mc:Choice>
        </mc:AlternateContent>
        <mc:AlternateContent xmlns:mc="http://schemas.openxmlformats.org/markup-compatibility/2006">
          <mc:Choice Requires="x14">
            <control shapeId="36871" r:id="rId79" name="Check Box 7">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36872" r:id="rId80" name="Check Box 8">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36873" r:id="rId81" name="Check Box 9">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36874" r:id="rId82" name="Check Box 10">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36875" r:id="rId83" name="Check Box 11">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36879" r:id="rId84" name="Check Box 15">
              <controlPr defaultSize="0" autoFill="0" autoLine="0" autoPict="0">
                <anchor moveWithCells="1">
                  <from>
                    <xdr:col>8</xdr:col>
                    <xdr:colOff>209550</xdr:colOff>
                    <xdr:row>26</xdr:row>
                    <xdr:rowOff>0</xdr:rowOff>
                  </from>
                  <to>
                    <xdr:col>10</xdr:col>
                    <xdr:colOff>19050</xdr:colOff>
                    <xdr:row>28</xdr:row>
                    <xdr:rowOff>0</xdr:rowOff>
                  </to>
                </anchor>
              </controlPr>
            </control>
          </mc:Choice>
        </mc:AlternateContent>
        <mc:AlternateContent xmlns:mc="http://schemas.openxmlformats.org/markup-compatibility/2006">
          <mc:Choice Requires="x14">
            <control shapeId="36884" r:id="rId85" name="Check Box 20">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36885" r:id="rId86" name="Check Box 21">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36886" r:id="rId87" name="Check Box 22">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36887" r:id="rId88" name="Check Box 2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36888" r:id="rId89" name="Check Box 2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36889" r:id="rId90" name="Check Box 2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36890" r:id="rId91" name="Check Box 26">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36891" r:id="rId92" name="Check Box 27">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36892" r:id="rId93" name="Check Box 28">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36893" r:id="rId94" name="Check Box 29">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36894" r:id="rId95" name="Check Box 30">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36895" r:id="rId96" name="Check Box 31">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36896" r:id="rId97" name="Check Box 32">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36897" r:id="rId98" name="Check Box 33">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36898" r:id="rId99" name="Check Box 34">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36899" r:id="rId100" name="Check Box 35">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36900" r:id="rId101" name="Check Box 36">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36901" r:id="rId102" name="Check Box 37">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36902" r:id="rId103" name="Check Box 38">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36903" r:id="rId104" name="Check Box 39">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36904" r:id="rId105" name="Check Box 40">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36905" r:id="rId106" name="Check Box 41">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36906" r:id="rId107" name="Check Box 42">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36907" r:id="rId108" name="Check Box 43">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36908" r:id="rId109" name="Check Box 44">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36909" r:id="rId110" name="Check Box 45">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36910" r:id="rId111" name="Check Box 46">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36911" r:id="rId112" name="Check Box 47">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36912" r:id="rId113" name="Check Box 48">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36913" r:id="rId114" name="Check Box 49">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36914" r:id="rId115" name="Check Box 50">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36915" r:id="rId116" name="Check Box 51">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36916" r:id="rId117" name="Check Box 52">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36917" r:id="rId118" name="Check Box 53">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36918" r:id="rId119" name="Check Box 54">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36919" r:id="rId120" name="Check Box 55">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36920" r:id="rId121" name="Check Box 56">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36921" r:id="rId122" name="Check Box 57">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36922" r:id="rId123" name="Check Box 58">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36923" r:id="rId124" name="Check Box 59">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36924" r:id="rId125" name="Check Box 60">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36925" r:id="rId126" name="Check Box 61">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36926" r:id="rId127" name="Check Box 62">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36927" r:id="rId128" name="Check Box 63">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36928" r:id="rId129" name="Check Box 64">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36929" r:id="rId130" name="Check Box 65">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36930" r:id="rId131" name="Check Box 66">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36931" r:id="rId132" name="Check Box 67">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36932" r:id="rId133" name="Check Box 68">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36933" r:id="rId134" name="Check Box 69">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36934" r:id="rId135" name="Check Box 70">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36935" r:id="rId136" name="Check Box 71">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36936" r:id="rId137" name="Check Box 72">
              <controlPr defaultSize="0" autoFill="0" autoLine="0" autoPict="0">
                <anchor moveWithCells="1">
                  <from>
                    <xdr:col>9</xdr:col>
                    <xdr:colOff>0</xdr:colOff>
                    <xdr:row>41</xdr:row>
                    <xdr:rowOff>0</xdr:rowOff>
                  </from>
                  <to>
                    <xdr:col>10</xdr:col>
                    <xdr:colOff>0</xdr:colOff>
                    <xdr:row>42</xdr:row>
                    <xdr:rowOff>0</xdr:rowOff>
                  </to>
                </anchor>
              </controlPr>
            </control>
          </mc:Choice>
        </mc:AlternateContent>
        <mc:AlternateContent xmlns:mc="http://schemas.openxmlformats.org/markup-compatibility/2006">
          <mc:Choice Requires="x14">
            <control shapeId="36937" r:id="rId138" name="Check Box 73">
              <controlPr defaultSize="0" autoFill="0" autoLine="0" autoPict="0">
                <anchor moveWithCells="1">
                  <from>
                    <xdr:col>14</xdr:col>
                    <xdr:colOff>180975</xdr:colOff>
                    <xdr:row>41</xdr:row>
                    <xdr:rowOff>0</xdr:rowOff>
                  </from>
                  <to>
                    <xdr:col>15</xdr:col>
                    <xdr:colOff>180975</xdr:colOff>
                    <xdr:row>42</xdr:row>
                    <xdr:rowOff>0</xdr:rowOff>
                  </to>
                </anchor>
              </controlPr>
            </control>
          </mc:Choice>
        </mc:AlternateContent>
        <mc:AlternateContent xmlns:mc="http://schemas.openxmlformats.org/markup-compatibility/2006">
          <mc:Choice Requires="x14">
            <control shapeId="36938" r:id="rId139" name="Check Box 74">
              <controlPr defaultSize="0" autoFill="0" autoLine="0" autoPict="0">
                <anchor moveWithCells="1">
                  <from>
                    <xdr:col>9</xdr:col>
                    <xdr:colOff>0</xdr:colOff>
                    <xdr:row>53</xdr:row>
                    <xdr:rowOff>0</xdr:rowOff>
                  </from>
                  <to>
                    <xdr:col>10</xdr:col>
                    <xdr:colOff>0</xdr:colOff>
                    <xdr:row>54</xdr:row>
                    <xdr:rowOff>0</xdr:rowOff>
                  </to>
                </anchor>
              </controlPr>
            </control>
          </mc:Choice>
        </mc:AlternateContent>
        <mc:AlternateContent xmlns:mc="http://schemas.openxmlformats.org/markup-compatibility/2006">
          <mc:Choice Requires="x14">
            <control shapeId="36939" r:id="rId140" name="Check Box 75">
              <controlPr defaultSize="0" autoFill="0" autoLine="0" autoPict="0">
                <anchor moveWithCells="1">
                  <from>
                    <xdr:col>14</xdr:col>
                    <xdr:colOff>180975</xdr:colOff>
                    <xdr:row>53</xdr:row>
                    <xdr:rowOff>0</xdr:rowOff>
                  </from>
                  <to>
                    <xdr:col>15</xdr:col>
                    <xdr:colOff>180975</xdr:colOff>
                    <xdr:row>54</xdr:row>
                    <xdr:rowOff>0</xdr:rowOff>
                  </to>
                </anchor>
              </controlPr>
            </control>
          </mc:Choice>
        </mc:AlternateContent>
        <mc:AlternateContent xmlns:mc="http://schemas.openxmlformats.org/markup-compatibility/2006">
          <mc:Choice Requires="x14">
            <control shapeId="36940" r:id="rId141" name="Check Box 76">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36941" r:id="rId142" name="Check Box 77">
              <controlPr defaultSize="0" autoFill="0" autoLine="0" autoPict="0">
                <anchor moveWithCells="1">
                  <from>
                    <xdr:col>14</xdr:col>
                    <xdr:colOff>180975</xdr:colOff>
                    <xdr:row>65</xdr:row>
                    <xdr:rowOff>0</xdr:rowOff>
                  </from>
                  <to>
                    <xdr:col>15</xdr:col>
                    <xdr:colOff>180975</xdr:colOff>
                    <xdr:row>66</xdr:row>
                    <xdr:rowOff>0</xdr:rowOff>
                  </to>
                </anchor>
              </controlPr>
            </control>
          </mc:Choice>
        </mc:AlternateContent>
        <mc:AlternateContent xmlns:mc="http://schemas.openxmlformats.org/markup-compatibility/2006">
          <mc:Choice Requires="x14">
            <control shapeId="36878" r:id="rId143" name="Check Box 14">
              <controlPr defaultSize="0" autoFill="0" autoLine="0" autoPict="0">
                <anchor moveWithCells="1">
                  <from>
                    <xdr:col>18</xdr:col>
                    <xdr:colOff>0</xdr:colOff>
                    <xdr:row>26</xdr:row>
                    <xdr:rowOff>0</xdr:rowOff>
                  </from>
                  <to>
                    <xdr:col>19</xdr:col>
                    <xdr:colOff>19050</xdr:colOff>
                    <xdr:row>28</xdr:row>
                    <xdr:rowOff>0</xdr:rowOff>
                  </to>
                </anchor>
              </controlPr>
            </control>
          </mc:Choice>
        </mc:AlternateContent>
        <mc:AlternateContent xmlns:mc="http://schemas.openxmlformats.org/markup-compatibility/2006">
          <mc:Choice Requires="x14">
            <control shapeId="36880" r:id="rId144" name="Check Box 16">
              <controlPr defaultSize="0" autoFill="0" autoLine="0" autoPict="0">
                <anchor moveWithCells="1">
                  <from>
                    <xdr:col>27</xdr:col>
                    <xdr:colOff>0</xdr:colOff>
                    <xdr:row>26</xdr:row>
                    <xdr:rowOff>0</xdr:rowOff>
                  </from>
                  <to>
                    <xdr:col>28</xdr:col>
                    <xdr:colOff>19050</xdr:colOff>
                    <xdr:row>28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C00-000006000000}">
          <x14:formula1>
            <xm:f>用途番号用!$A$2:$A$33</xm:f>
          </x14:formula1>
          <xm:sqref>J7:R7 BJ7:BR7</xm:sqref>
        </x14:dataValidation>
        <x14:dataValidation type="list" allowBlank="1" showInputMessage="1" showErrorMessage="1" xr:uid="{00000000-0002-0000-0C00-000007000000}">
          <x14:formula1>
            <xm:f>用途番号用!$C$2:$C$7</xm:f>
          </x14:formula1>
          <xm:sqref>J14:AJ15 BJ14:CJ15</xm:sqref>
        </x14:dataValidation>
        <x14:dataValidation type="list" operator="greaterThan" allowBlank="1" showInputMessage="1" showErrorMessage="1" xr:uid="{00000000-0002-0000-0C00-000008000000}">
          <x14:formula1>
            <xm:f>用途番号用!$B$2:$B$73</xm:f>
          </x14:formula1>
          <xm:sqref>W20:AA20 BW20:CA20 N20:R20 N22:R22 BN20:BR20 W22:AA22 W24:AA24 AF20:AJ20 N24:R24 BW22:CA22 BN22:BR22 AF22:AJ22 AF24:AJ24 BN24:BR24 BW24:CA24 CF20:CJ20 CF22:CJ22 CF24:CJ24</xm:sqref>
        </x14:dataValidation>
        <x14:dataValidation type="list" allowBlank="1" showInputMessage="1" showErrorMessage="1" xr:uid="{00000000-0002-0000-0C00-000009000000}">
          <x14:formula1>
            <xm:f>用途番号用!$B$2:$B$73</xm:f>
          </x14:formula1>
          <xm:sqref>J12:AJ12 BJ12:CJ12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FF00"/>
  </sheetPr>
  <dimension ref="A1:S34"/>
  <sheetViews>
    <sheetView view="pageBreakPreview" zoomScale="85" zoomScaleNormal="100" zoomScaleSheetLayoutView="85" workbookViewId="0">
      <selection activeCell="D22" sqref="D22:Q22"/>
    </sheetView>
  </sheetViews>
  <sheetFormatPr defaultRowHeight="13.5"/>
  <cols>
    <col min="1" max="1" width="7.625" style="178" customWidth="1"/>
    <col min="2" max="2" width="2.5" style="178" customWidth="1"/>
    <col min="3" max="3" width="6" style="178" customWidth="1"/>
    <col min="4" max="4" width="2.5" style="178" customWidth="1"/>
    <col min="5" max="5" width="6" style="178" customWidth="1"/>
    <col min="6" max="6" width="2.5" style="178" customWidth="1"/>
    <col min="7" max="7" width="6" style="178" customWidth="1"/>
    <col min="8" max="8" width="2.5" style="178" customWidth="1"/>
    <col min="9" max="9" width="6" style="178" customWidth="1"/>
    <col min="10" max="10" width="2.5" style="178" customWidth="1"/>
    <col min="11" max="12" width="9.625" style="178" customWidth="1"/>
    <col min="13" max="13" width="2.5" style="178" customWidth="1"/>
    <col min="14" max="15" width="6" style="178" customWidth="1"/>
    <col min="16" max="17" width="9.625" style="178" customWidth="1"/>
    <col min="18" max="18" width="6.5" style="178" customWidth="1"/>
    <col min="19" max="19" width="3.875" style="178" customWidth="1"/>
    <col min="20" max="20" width="22.375" style="178" customWidth="1"/>
    <col min="21" max="16384" width="9" style="178"/>
  </cols>
  <sheetData>
    <row r="1" spans="1:18" ht="27" customHeight="1">
      <c r="A1" s="175"/>
      <c r="B1" s="175"/>
      <c r="C1" s="175"/>
      <c r="D1" s="175"/>
      <c r="E1" s="175"/>
      <c r="F1" s="175"/>
      <c r="G1" s="175"/>
      <c r="H1" s="175"/>
      <c r="I1" s="175"/>
      <c r="J1" s="175"/>
      <c r="K1" s="175"/>
      <c r="L1" s="175"/>
      <c r="M1" s="175"/>
      <c r="N1" s="175"/>
      <c r="O1" s="175"/>
      <c r="P1" s="176" t="s">
        <v>399</v>
      </c>
      <c r="Q1" s="177"/>
    </row>
    <row r="2" spans="1:18" ht="17.25">
      <c r="A2" s="1042" t="s">
        <v>400</v>
      </c>
      <c r="B2" s="1042"/>
      <c r="C2" s="1042"/>
      <c r="D2" s="1042"/>
      <c r="E2" s="1042"/>
      <c r="F2" s="1042"/>
      <c r="G2" s="1042"/>
      <c r="H2" s="1042"/>
      <c r="I2" s="1042"/>
      <c r="J2" s="1042"/>
      <c r="K2" s="1042"/>
      <c r="L2" s="1042"/>
      <c r="M2" s="1042"/>
      <c r="N2" s="1042"/>
      <c r="O2" s="1042"/>
      <c r="P2" s="1042"/>
      <c r="Q2" s="1042"/>
    </row>
    <row r="3" spans="1:18" ht="17.25" customHeight="1">
      <c r="A3" s="179"/>
      <c r="B3" s="179"/>
      <c r="C3" s="179"/>
      <c r="D3" s="179"/>
      <c r="E3" s="179"/>
      <c r="F3" s="179"/>
      <c r="G3" s="179"/>
      <c r="H3" s="1057" t="s">
        <v>747</v>
      </c>
      <c r="I3" s="1057"/>
      <c r="J3" s="1057"/>
      <c r="K3" s="1057"/>
      <c r="L3" s="1057"/>
      <c r="M3" s="179"/>
      <c r="N3" s="179"/>
      <c r="O3" s="179"/>
      <c r="P3" s="179"/>
      <c r="Q3" s="179"/>
    </row>
    <row r="4" spans="1:18" ht="18" thickBot="1">
      <c r="A4" s="175"/>
      <c r="B4" s="175"/>
      <c r="C4" s="175"/>
      <c r="D4" s="175"/>
      <c r="E4" s="175"/>
      <c r="F4" s="175"/>
      <c r="G4" s="175"/>
      <c r="H4" s="175"/>
      <c r="I4" s="175"/>
      <c r="J4" s="175"/>
      <c r="K4" s="175"/>
      <c r="L4" s="180"/>
      <c r="M4" s="175"/>
      <c r="N4" s="175"/>
      <c r="O4" s="1043" t="s">
        <v>403</v>
      </c>
      <c r="P4" s="1043"/>
      <c r="Q4" s="1043"/>
    </row>
    <row r="5" spans="1:18" ht="29.25" customHeight="1" thickBot="1">
      <c r="A5" s="243" t="s">
        <v>404</v>
      </c>
      <c r="B5" s="1044" t="s">
        <v>405</v>
      </c>
      <c r="C5" s="1045"/>
      <c r="D5" s="1044" t="s">
        <v>406</v>
      </c>
      <c r="E5" s="1052"/>
      <c r="F5" s="1052"/>
      <c r="G5" s="1052"/>
      <c r="H5" s="1052"/>
      <c r="I5" s="1052"/>
      <c r="J5" s="1053"/>
      <c r="K5" s="181" t="s">
        <v>407</v>
      </c>
      <c r="L5" s="1054" t="s">
        <v>742</v>
      </c>
      <c r="M5" s="1055"/>
      <c r="N5" s="1055"/>
      <c r="O5" s="1056"/>
      <c r="P5" s="181" t="s">
        <v>408</v>
      </c>
      <c r="Q5" s="182"/>
    </row>
    <row r="6" spans="1:18" ht="19.5" customHeight="1" thickBot="1">
      <c r="A6" s="175"/>
      <c r="B6" s="175"/>
      <c r="C6" s="175"/>
      <c r="D6" s="175"/>
      <c r="E6" s="175"/>
      <c r="F6" s="175"/>
      <c r="G6" s="175"/>
      <c r="H6" s="175"/>
      <c r="I6" s="175"/>
      <c r="J6" s="175"/>
      <c r="K6" s="175"/>
      <c r="L6" s="175"/>
      <c r="M6" s="175"/>
      <c r="N6" s="175"/>
      <c r="O6" s="175"/>
      <c r="P6" s="183"/>
      <c r="Q6" s="183"/>
    </row>
    <row r="7" spans="1:18" ht="30" customHeight="1">
      <c r="A7" s="1046" t="s">
        <v>409</v>
      </c>
      <c r="B7" s="1047"/>
      <c r="C7" s="1048"/>
      <c r="D7" s="1049">
        <f>第二面!K5</f>
        <v>0</v>
      </c>
      <c r="E7" s="1050"/>
      <c r="F7" s="1050"/>
      <c r="G7" s="1050"/>
      <c r="H7" s="1050"/>
      <c r="I7" s="1050"/>
      <c r="J7" s="1050"/>
      <c r="K7" s="1050"/>
      <c r="L7" s="1050"/>
      <c r="M7" s="1050"/>
      <c r="N7" s="1050"/>
      <c r="O7" s="1050"/>
      <c r="P7" s="1050"/>
      <c r="Q7" s="1051"/>
    </row>
    <row r="8" spans="1:18" ht="30" customHeight="1">
      <c r="A8" s="1064" t="s">
        <v>410</v>
      </c>
      <c r="B8" s="1065"/>
      <c r="C8" s="1065"/>
      <c r="D8" s="1066"/>
      <c r="E8" s="1067"/>
      <c r="F8" s="1067"/>
      <c r="G8" s="1067"/>
      <c r="H8" s="1067"/>
      <c r="I8" s="1067"/>
      <c r="J8" s="1067"/>
      <c r="K8" s="1067"/>
      <c r="L8" s="1067"/>
      <c r="M8" s="1067"/>
      <c r="N8" s="1067"/>
      <c r="O8" s="1067"/>
      <c r="P8" s="1067"/>
      <c r="Q8" s="1068"/>
    </row>
    <row r="9" spans="1:18" ht="30" customHeight="1">
      <c r="A9" s="1058" t="s">
        <v>411</v>
      </c>
      <c r="B9" s="1069" t="s">
        <v>412</v>
      </c>
      <c r="C9" s="1065"/>
      <c r="D9" s="1110">
        <f>第二面!K14</f>
        <v>0</v>
      </c>
      <c r="E9" s="1111"/>
      <c r="F9" s="1111"/>
      <c r="G9" s="1111"/>
      <c r="H9" s="1111"/>
      <c r="I9" s="1111"/>
      <c r="J9" s="1111"/>
      <c r="K9" s="1111"/>
      <c r="L9" s="1111"/>
      <c r="M9" s="1112"/>
      <c r="N9" s="1069" t="s">
        <v>413</v>
      </c>
      <c r="O9" s="1108"/>
      <c r="P9" s="1060">
        <f>第二面!K17</f>
        <v>0</v>
      </c>
      <c r="Q9" s="1061"/>
    </row>
    <row r="10" spans="1:18" ht="30" customHeight="1">
      <c r="A10" s="1059"/>
      <c r="B10" s="1070" t="s">
        <v>408</v>
      </c>
      <c r="C10" s="1071"/>
      <c r="D10" s="1110">
        <f>第二面!K12</f>
        <v>0</v>
      </c>
      <c r="E10" s="1111"/>
      <c r="F10" s="1111"/>
      <c r="G10" s="1111"/>
      <c r="H10" s="1111"/>
      <c r="I10" s="1111"/>
      <c r="J10" s="1111"/>
      <c r="K10" s="1111"/>
      <c r="L10" s="1111"/>
      <c r="M10" s="1112"/>
      <c r="N10" s="1070" t="s">
        <v>414</v>
      </c>
      <c r="O10" s="1109"/>
      <c r="P10" s="1062"/>
      <c r="Q10" s="1063"/>
      <c r="R10" s="184"/>
    </row>
    <row r="11" spans="1:18" ht="30" customHeight="1" thickBot="1">
      <c r="A11" s="1079" t="s">
        <v>415</v>
      </c>
      <c r="B11" s="1080"/>
      <c r="C11" s="1080"/>
      <c r="D11" s="1081"/>
      <c r="E11" s="1082"/>
      <c r="F11" s="1082"/>
      <c r="G11" s="1082"/>
      <c r="H11" s="1082"/>
      <c r="I11" s="1082"/>
      <c r="J11" s="1082"/>
      <c r="K11" s="1082"/>
      <c r="L11" s="1082"/>
      <c r="M11" s="1082"/>
      <c r="N11" s="1082"/>
      <c r="O11" s="1082"/>
      <c r="P11" s="1082"/>
      <c r="Q11" s="1083"/>
      <c r="R11" s="184"/>
    </row>
    <row r="12" spans="1:18" ht="16.5" customHeight="1" thickBot="1">
      <c r="A12" s="175"/>
      <c r="B12" s="175"/>
      <c r="C12" s="175"/>
      <c r="D12" s="175"/>
      <c r="E12" s="175"/>
      <c r="F12" s="175"/>
      <c r="G12" s="175"/>
      <c r="H12" s="175"/>
      <c r="I12" s="175"/>
      <c r="J12" s="175"/>
      <c r="K12" s="175"/>
      <c r="L12" s="175"/>
      <c r="M12" s="175"/>
      <c r="N12" s="175"/>
      <c r="O12" s="175"/>
      <c r="P12" s="175"/>
      <c r="Q12" s="175"/>
    </row>
    <row r="13" spans="1:18" ht="36" customHeight="1">
      <c r="A13" s="1072" t="s">
        <v>416</v>
      </c>
      <c r="B13" s="1090" t="s">
        <v>417</v>
      </c>
      <c r="C13" s="1090"/>
      <c r="D13" s="1106">
        <f>第三面!F3</f>
        <v>0</v>
      </c>
      <c r="E13" s="1106"/>
      <c r="F13" s="1106"/>
      <c r="G13" s="1106"/>
      <c r="H13" s="1106"/>
      <c r="I13" s="1106"/>
      <c r="J13" s="1106"/>
      <c r="K13" s="1106"/>
      <c r="L13" s="1106"/>
      <c r="M13" s="1106"/>
      <c r="N13" s="1106"/>
      <c r="O13" s="1106"/>
      <c r="P13" s="1106"/>
      <c r="Q13" s="1107"/>
    </row>
    <row r="14" spans="1:18" ht="30" customHeight="1">
      <c r="A14" s="1073"/>
      <c r="B14" s="1084" t="s">
        <v>418</v>
      </c>
      <c r="C14" s="1084"/>
      <c r="D14" s="1122">
        <f>第三面!P26</f>
        <v>0</v>
      </c>
      <c r="E14" s="1122"/>
      <c r="F14" s="1122"/>
      <c r="G14" s="1122"/>
      <c r="H14" s="1122"/>
      <c r="I14" s="1122"/>
      <c r="J14" s="1122"/>
      <c r="K14" s="1122"/>
      <c r="L14" s="1122"/>
      <c r="M14" s="1122"/>
      <c r="N14" s="1084" t="s">
        <v>419</v>
      </c>
      <c r="O14" s="1084"/>
      <c r="P14" s="1075"/>
      <c r="Q14" s="1076"/>
    </row>
    <row r="15" spans="1:18" ht="30" customHeight="1">
      <c r="A15" s="1073"/>
      <c r="B15" s="1084" t="s">
        <v>420</v>
      </c>
      <c r="C15" s="1084"/>
      <c r="D15" s="1121"/>
      <c r="E15" s="1121"/>
      <c r="F15" s="1121"/>
      <c r="G15" s="1121"/>
      <c r="H15" s="1084" t="s">
        <v>421</v>
      </c>
      <c r="I15" s="1084"/>
      <c r="J15" s="1084"/>
      <c r="K15" s="1123"/>
      <c r="L15" s="1123"/>
      <c r="M15" s="1123"/>
      <c r="N15" s="1084" t="s">
        <v>3344</v>
      </c>
      <c r="O15" s="1084"/>
      <c r="P15" s="1075"/>
      <c r="Q15" s="1076"/>
    </row>
    <row r="16" spans="1:18" ht="30" customHeight="1">
      <c r="A16" s="1073"/>
      <c r="B16" s="1084" t="s">
        <v>422</v>
      </c>
      <c r="C16" s="1084"/>
      <c r="D16" s="1121"/>
      <c r="E16" s="1121"/>
      <c r="F16" s="1121"/>
      <c r="G16" s="1121"/>
      <c r="H16" s="1120" t="s">
        <v>423</v>
      </c>
      <c r="I16" s="1120"/>
      <c r="J16" s="1120"/>
      <c r="K16" s="1077">
        <f>第三面!V35</f>
        <v>0</v>
      </c>
      <c r="L16" s="1077"/>
      <c r="M16" s="1077"/>
      <c r="N16" s="1120" t="s">
        <v>424</v>
      </c>
      <c r="O16" s="1120"/>
      <c r="P16" s="1077">
        <f>第三面!J35</f>
        <v>0</v>
      </c>
      <c r="Q16" s="1078"/>
      <c r="R16" s="184"/>
    </row>
    <row r="17" spans="1:19" ht="30" customHeight="1">
      <c r="A17" s="1073"/>
      <c r="B17" s="1084" t="s">
        <v>425</v>
      </c>
      <c r="C17" s="1084"/>
      <c r="D17" s="1075"/>
      <c r="E17" s="1075"/>
      <c r="F17" s="1084" t="s">
        <v>426</v>
      </c>
      <c r="G17" s="1084"/>
      <c r="H17" s="1121"/>
      <c r="I17" s="1121"/>
      <c r="J17" s="1121"/>
      <c r="K17" s="327" t="s">
        <v>427</v>
      </c>
      <c r="L17" s="1075"/>
      <c r="M17" s="1075"/>
      <c r="N17" s="1084" t="s">
        <v>428</v>
      </c>
      <c r="O17" s="1084"/>
      <c r="P17" s="1075"/>
      <c r="Q17" s="1075"/>
      <c r="R17" s="185"/>
    </row>
    <row r="18" spans="1:19" ht="30" customHeight="1">
      <c r="A18" s="1073"/>
      <c r="B18" s="1113" t="s">
        <v>3345</v>
      </c>
      <c r="C18" s="1114"/>
      <c r="D18" s="1115"/>
      <c r="E18" s="1116"/>
      <c r="F18" s="1116"/>
      <c r="G18" s="1116"/>
      <c r="H18" s="1116"/>
      <c r="I18" s="1116"/>
      <c r="J18" s="1117"/>
      <c r="K18" s="558" t="s">
        <v>3346</v>
      </c>
      <c r="L18" s="1115"/>
      <c r="M18" s="1116"/>
      <c r="N18" s="1116"/>
      <c r="O18" s="1117"/>
      <c r="P18" s="1118"/>
      <c r="Q18" s="1119"/>
      <c r="R18" s="185"/>
    </row>
    <row r="19" spans="1:19" ht="30" customHeight="1">
      <c r="A19" s="1073"/>
      <c r="B19" s="1084" t="s">
        <v>429</v>
      </c>
      <c r="C19" s="1084"/>
      <c r="D19" s="1086">
        <f>第三面!A66</f>
        <v>0</v>
      </c>
      <c r="E19" s="1086"/>
      <c r="F19" s="1086"/>
      <c r="G19" s="1086"/>
      <c r="H19" s="1086"/>
      <c r="I19" s="1086"/>
      <c r="J19" s="1086"/>
      <c r="K19" s="1086"/>
      <c r="L19" s="1086"/>
      <c r="M19" s="1086"/>
      <c r="N19" s="1086"/>
      <c r="O19" s="1086"/>
      <c r="P19" s="1086"/>
      <c r="Q19" s="1087"/>
      <c r="R19" s="185"/>
    </row>
    <row r="20" spans="1:19" ht="30" customHeight="1">
      <c r="A20" s="1073"/>
      <c r="B20" s="1084"/>
      <c r="C20" s="1084"/>
      <c r="D20" s="1086">
        <f>第三面!A68</f>
        <v>0</v>
      </c>
      <c r="E20" s="1086"/>
      <c r="F20" s="1086"/>
      <c r="G20" s="1086"/>
      <c r="H20" s="1086"/>
      <c r="I20" s="1086"/>
      <c r="J20" s="1086"/>
      <c r="K20" s="1086"/>
      <c r="L20" s="1086"/>
      <c r="M20" s="1086"/>
      <c r="N20" s="1086"/>
      <c r="O20" s="1086"/>
      <c r="P20" s="1086"/>
      <c r="Q20" s="1087"/>
      <c r="R20" s="185"/>
    </row>
    <row r="21" spans="1:19" ht="30" customHeight="1">
      <c r="A21" s="1073"/>
      <c r="B21" s="1084"/>
      <c r="C21" s="1084"/>
      <c r="D21" s="1086">
        <f>第三面!A69</f>
        <v>0</v>
      </c>
      <c r="E21" s="1086"/>
      <c r="F21" s="1086"/>
      <c r="G21" s="1086"/>
      <c r="H21" s="1086"/>
      <c r="I21" s="1086"/>
      <c r="J21" s="1086"/>
      <c r="K21" s="1086"/>
      <c r="L21" s="1086"/>
      <c r="M21" s="1086"/>
      <c r="N21" s="1086"/>
      <c r="O21" s="1086"/>
      <c r="P21" s="1086"/>
      <c r="Q21" s="1087"/>
      <c r="R21" s="185"/>
    </row>
    <row r="22" spans="1:19" ht="45" customHeight="1" thickBot="1">
      <c r="A22" s="1074"/>
      <c r="B22" s="1085" t="s">
        <v>397</v>
      </c>
      <c r="C22" s="1085"/>
      <c r="D22" s="1088"/>
      <c r="E22" s="1088"/>
      <c r="F22" s="1088"/>
      <c r="G22" s="1088"/>
      <c r="H22" s="1088"/>
      <c r="I22" s="1088"/>
      <c r="J22" s="1088"/>
      <c r="K22" s="1088"/>
      <c r="L22" s="1088"/>
      <c r="M22" s="1088"/>
      <c r="N22" s="1088"/>
      <c r="O22" s="1088"/>
      <c r="P22" s="1088"/>
      <c r="Q22" s="1089"/>
    </row>
    <row r="23" spans="1:19" ht="14.1" customHeight="1" thickBot="1">
      <c r="A23" s="175"/>
      <c r="B23" s="175"/>
      <c r="C23" s="175"/>
      <c r="D23" s="175"/>
      <c r="E23" s="175"/>
      <c r="F23" s="175"/>
      <c r="G23" s="175"/>
      <c r="H23" s="175"/>
      <c r="I23" s="175"/>
      <c r="J23" s="175"/>
      <c r="K23" s="175"/>
      <c r="L23" s="175"/>
      <c r="M23" s="175"/>
      <c r="N23" s="175"/>
      <c r="O23" s="175"/>
      <c r="P23" s="175"/>
      <c r="Q23" s="175"/>
    </row>
    <row r="24" spans="1:19" ht="33" customHeight="1" thickBot="1">
      <c r="A24" s="1097" t="s">
        <v>430</v>
      </c>
      <c r="B24" s="1098"/>
      <c r="C24" s="1098"/>
      <c r="D24" s="1099"/>
      <c r="E24" s="1099"/>
      <c r="F24" s="1099"/>
      <c r="G24" s="1099"/>
      <c r="H24" s="1099"/>
      <c r="I24" s="1099"/>
      <c r="J24" s="1099"/>
      <c r="K24" s="1099"/>
      <c r="L24" s="1099"/>
      <c r="M24" s="1099"/>
      <c r="N24" s="1093" t="s">
        <v>431</v>
      </c>
      <c r="O24" s="1093"/>
      <c r="P24" s="1093" t="s">
        <v>432</v>
      </c>
      <c r="Q24" s="1094"/>
      <c r="R24" s="185"/>
      <c r="S24" s="186"/>
    </row>
    <row r="25" spans="1:19" ht="24" customHeight="1" thickBot="1">
      <c r="A25" s="175"/>
      <c r="B25" s="175"/>
      <c r="C25" s="175"/>
      <c r="D25" s="175"/>
      <c r="E25" s="175"/>
      <c r="F25" s="175"/>
      <c r="G25" s="175"/>
      <c r="H25" s="175"/>
      <c r="I25" s="175"/>
      <c r="J25" s="175"/>
      <c r="K25" s="175"/>
      <c r="L25" s="175"/>
      <c r="M25" s="175"/>
      <c r="N25" s="175"/>
      <c r="O25" s="175"/>
      <c r="P25" s="175"/>
      <c r="Q25" s="175"/>
      <c r="R25" s="185"/>
    </row>
    <row r="26" spans="1:19" ht="39.75" customHeight="1">
      <c r="A26" s="187" t="s">
        <v>433</v>
      </c>
      <c r="B26" s="244" t="s">
        <v>33</v>
      </c>
      <c r="C26" s="239" t="s">
        <v>386</v>
      </c>
      <c r="D26" s="246" t="s">
        <v>741</v>
      </c>
      <c r="E26" s="241" t="s">
        <v>736</v>
      </c>
      <c r="F26" s="248" t="s">
        <v>741</v>
      </c>
      <c r="G26" s="239" t="s">
        <v>737</v>
      </c>
      <c r="H26" s="246" t="s">
        <v>741</v>
      </c>
      <c r="I26" s="241" t="s">
        <v>738</v>
      </c>
      <c r="J26" s="248" t="s">
        <v>741</v>
      </c>
      <c r="K26" s="1102" t="s">
        <v>739</v>
      </c>
      <c r="L26" s="1102"/>
      <c r="M26" s="246" t="s">
        <v>33</v>
      </c>
      <c r="N26" s="1102" t="s">
        <v>740</v>
      </c>
      <c r="O26" s="1103"/>
      <c r="P26" s="1095" t="s">
        <v>434</v>
      </c>
      <c r="Q26" s="1096"/>
      <c r="R26" s="185"/>
    </row>
    <row r="27" spans="1:19" ht="39.75" customHeight="1" thickBot="1">
      <c r="A27" s="188" t="s">
        <v>435</v>
      </c>
      <c r="B27" s="245" t="s">
        <v>741</v>
      </c>
      <c r="C27" s="240" t="s">
        <v>386</v>
      </c>
      <c r="D27" s="247" t="s">
        <v>741</v>
      </c>
      <c r="E27" s="242" t="s">
        <v>736</v>
      </c>
      <c r="F27" s="249" t="s">
        <v>741</v>
      </c>
      <c r="G27" s="240" t="s">
        <v>737</v>
      </c>
      <c r="H27" s="247" t="s">
        <v>741</v>
      </c>
      <c r="I27" s="242" t="s">
        <v>738</v>
      </c>
      <c r="J27" s="249" t="s">
        <v>741</v>
      </c>
      <c r="K27" s="1104" t="s">
        <v>739</v>
      </c>
      <c r="L27" s="1104"/>
      <c r="M27" s="247" t="s">
        <v>741</v>
      </c>
      <c r="N27" s="1104" t="s">
        <v>740</v>
      </c>
      <c r="O27" s="1105"/>
      <c r="P27" s="1100" t="s">
        <v>743</v>
      </c>
      <c r="Q27" s="1101"/>
      <c r="R27" s="185"/>
    </row>
    <row r="28" spans="1:19" ht="15" customHeight="1" thickBot="1">
      <c r="A28" s="189"/>
      <c r="B28" s="189"/>
      <c r="C28" s="189"/>
      <c r="D28" s="189"/>
      <c r="E28" s="189"/>
      <c r="F28" s="189"/>
      <c r="G28" s="189"/>
      <c r="H28" s="189"/>
      <c r="I28" s="190"/>
      <c r="J28" s="175"/>
      <c r="K28" s="175"/>
      <c r="L28" s="175"/>
      <c r="M28" s="175"/>
      <c r="N28" s="175"/>
      <c r="O28" s="175"/>
      <c r="P28" s="175"/>
      <c r="Q28" s="175"/>
      <c r="R28" s="185"/>
    </row>
    <row r="29" spans="1:19" ht="45" customHeight="1" thickBot="1">
      <c r="A29" s="191" t="s">
        <v>436</v>
      </c>
      <c r="B29" s="1091"/>
      <c r="C29" s="1091"/>
      <c r="D29" s="1091"/>
      <c r="E29" s="1091"/>
      <c r="F29" s="1091"/>
      <c r="G29" s="1091"/>
      <c r="H29" s="1091"/>
      <c r="I29" s="1091"/>
      <c r="J29" s="1091"/>
      <c r="K29" s="1091"/>
      <c r="L29" s="1091"/>
      <c r="M29" s="1091"/>
      <c r="N29" s="1091"/>
      <c r="O29" s="1091"/>
      <c r="P29" s="1091"/>
      <c r="Q29" s="1092"/>
      <c r="R29" s="185"/>
    </row>
    <row r="30" spans="1:19" ht="24.95" customHeight="1">
      <c r="R30" s="185"/>
    </row>
    <row r="31" spans="1:19" ht="24.95" customHeight="1"/>
    <row r="32" spans="1:19" ht="7.5" customHeight="1"/>
    <row r="33" ht="24.95" customHeight="1"/>
    <row r="34" ht="24.95" customHeight="1"/>
  </sheetData>
  <sheetProtection sheet="1" objects="1" scenarios="1"/>
  <mergeCells count="68">
    <mergeCell ref="D19:Q19"/>
    <mergeCell ref="P17:Q17"/>
    <mergeCell ref="K15:M15"/>
    <mergeCell ref="K16:M16"/>
    <mergeCell ref="D17:E17"/>
    <mergeCell ref="F17:G17"/>
    <mergeCell ref="B18:C18"/>
    <mergeCell ref="D18:J18"/>
    <mergeCell ref="L18:O18"/>
    <mergeCell ref="P18:Q18"/>
    <mergeCell ref="N14:O14"/>
    <mergeCell ref="N15:O15"/>
    <mergeCell ref="N16:O16"/>
    <mergeCell ref="N17:O17"/>
    <mergeCell ref="D15:G15"/>
    <mergeCell ref="D16:G16"/>
    <mergeCell ref="D14:M14"/>
    <mergeCell ref="L17:M17"/>
    <mergeCell ref="H15:J15"/>
    <mergeCell ref="H16:J16"/>
    <mergeCell ref="H17:J17"/>
    <mergeCell ref="D13:Q13"/>
    <mergeCell ref="N9:O9"/>
    <mergeCell ref="N10:O10"/>
    <mergeCell ref="D9:M9"/>
    <mergeCell ref="D10:M10"/>
    <mergeCell ref="B29:Q29"/>
    <mergeCell ref="P24:Q24"/>
    <mergeCell ref="P26:Q26"/>
    <mergeCell ref="A24:C24"/>
    <mergeCell ref="N24:O24"/>
    <mergeCell ref="D24:M24"/>
    <mergeCell ref="P27:Q27"/>
    <mergeCell ref="K26:L26"/>
    <mergeCell ref="N26:O26"/>
    <mergeCell ref="K27:L27"/>
    <mergeCell ref="N27:O27"/>
    <mergeCell ref="A13:A22"/>
    <mergeCell ref="P14:Q14"/>
    <mergeCell ref="P15:Q15"/>
    <mergeCell ref="P16:Q16"/>
    <mergeCell ref="A11:C11"/>
    <mergeCell ref="D11:Q11"/>
    <mergeCell ref="B19:C21"/>
    <mergeCell ref="B22:C22"/>
    <mergeCell ref="D20:Q20"/>
    <mergeCell ref="D21:Q21"/>
    <mergeCell ref="D22:Q22"/>
    <mergeCell ref="B13:C13"/>
    <mergeCell ref="B14:C14"/>
    <mergeCell ref="B15:C15"/>
    <mergeCell ref="B16:C16"/>
    <mergeCell ref="B17:C17"/>
    <mergeCell ref="A9:A10"/>
    <mergeCell ref="P9:Q9"/>
    <mergeCell ref="P10:Q10"/>
    <mergeCell ref="A8:C8"/>
    <mergeCell ref="D8:Q8"/>
    <mergeCell ref="B9:C9"/>
    <mergeCell ref="B10:C10"/>
    <mergeCell ref="A2:Q2"/>
    <mergeCell ref="O4:Q4"/>
    <mergeCell ref="B5:C5"/>
    <mergeCell ref="A7:C7"/>
    <mergeCell ref="D7:Q7"/>
    <mergeCell ref="D5:J5"/>
    <mergeCell ref="L5:O5"/>
    <mergeCell ref="H3:L3"/>
  </mergeCells>
  <phoneticPr fontId="10"/>
  <dataValidations disablePrompts="1" count="12">
    <dataValidation imeMode="on" allowBlank="1" showInputMessage="1" showErrorMessage="1" sqref="D13:D14 B29 D19:D21 D7:D8 D11" xr:uid="{00000000-0002-0000-0D00-000000000000}"/>
    <dataValidation type="list" allowBlank="1" showInputMessage="1" showErrorMessage="1" sqref="P15:Q15" xr:uid="{00000000-0002-0000-0D00-000001000000}">
      <formula1>"有　３,有　４,無"</formula1>
    </dataValidation>
    <dataValidation type="list" allowBlank="1" showInputMessage="1" showErrorMessage="1" sqref="H17:J17" xr:uid="{00000000-0002-0000-0D00-000002000000}">
      <formula1>"無,道路斜線,隣地斜線,北側斜線,道路斜線　　+北側斜線"</formula1>
    </dataValidation>
    <dataValidation type="list" allowBlank="1" showInputMessage="1" showErrorMessage="1" sqref="B26:B27 D26:D27 F26:F27 H26:H27 J26:J27 M26:M27" xr:uid="{00000000-0002-0000-0D00-000003000000}">
      <formula1>"■,□"</formula1>
    </dataValidation>
    <dataValidation type="list" allowBlank="1" showInputMessage="1" showErrorMessage="1" sqref="D15:G15" xr:uid="{00000000-0002-0000-0D00-000004000000}">
      <formula1>"木造（在来）,木造（枠組）,鉄骨造,RC造,その他"</formula1>
    </dataValidation>
    <dataValidation type="list" allowBlank="1" showInputMessage="1" showErrorMessage="1" sqref="P14:Q14 L17:M17 P17:Q17 D17:E17" xr:uid="{00000000-0002-0000-0D00-000005000000}">
      <formula1>"有,無"</formula1>
    </dataValidation>
    <dataValidation type="list" allowBlank="1" showInputMessage="1" showErrorMessage="1" sqref="D16:G16" xr:uid="{00000000-0002-0000-0D00-000006000000}">
      <formula1>"新築,増築,改築,移転,用途変更,大規模の修繕,大規模模様替え"</formula1>
    </dataValidation>
    <dataValidation type="list" errorStyle="warning" allowBlank="1" showInputMessage="1" showErrorMessage="1" sqref="P27:Q27" xr:uid="{00000000-0002-0000-0D00-000007000000}">
      <formula1>"来　社,郵　送"</formula1>
    </dataValidation>
    <dataValidation errorStyle="warning" imeMode="on" allowBlank="1" showInputMessage="1" showErrorMessage="1" sqref="D9:M10" xr:uid="{00000000-0002-0000-0D00-000008000000}"/>
    <dataValidation errorStyle="warning" allowBlank="1" showInputMessage="1" showErrorMessage="1" sqref="P9:Q9" xr:uid="{00000000-0002-0000-0D00-000009000000}"/>
    <dataValidation type="list" allowBlank="1" showInputMessage="1" showErrorMessage="1" sqref="H3:L3" xr:uid="{00000000-0002-0000-0D00-00000A000000}">
      <formula1>"（　確 認 申 請　）,（　計 画 変 更　）"</formula1>
    </dataValidation>
    <dataValidation type="list" allowBlank="1" showInputMessage="1" showErrorMessage="1" sqref="L18" xr:uid="{BE0E5D67-6329-4C6C-922D-1555CA87CE1C}">
      <formula1>"仕様基準,省エネ適判,設計住宅性能評価等"</formula1>
    </dataValidation>
  </dataValidations>
  <pageMargins left="0.51181102362204722" right="0.19685039370078741" top="0.55118110236220474" bottom="0.31496062992125984" header="0.31496062992125984" footer="0.31496062992125984"/>
  <pageSetup paperSize="9"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FF00"/>
  </sheetPr>
  <dimension ref="A1:R52"/>
  <sheetViews>
    <sheetView view="pageBreakPreview" zoomScaleNormal="100" zoomScaleSheetLayoutView="100" workbookViewId="0">
      <selection activeCell="N27" sqref="N27"/>
    </sheetView>
  </sheetViews>
  <sheetFormatPr defaultRowHeight="13.5"/>
  <cols>
    <col min="1" max="1" width="15" style="470" customWidth="1"/>
    <col min="2" max="2" width="4.25" style="470" customWidth="1"/>
    <col min="3" max="3" width="2.625" style="470" customWidth="1"/>
    <col min="4" max="4" width="8" style="470" customWidth="1"/>
    <col min="5" max="5" width="2.75" style="470" customWidth="1"/>
    <col min="6" max="6" width="5.375" style="470" customWidth="1"/>
    <col min="7" max="7" width="4.875" style="470" customWidth="1"/>
    <col min="8" max="8" width="6.75" style="470" customWidth="1"/>
    <col min="9" max="9" width="3.375" style="470" customWidth="1"/>
    <col min="10" max="10" width="4.875" style="470" customWidth="1"/>
    <col min="11" max="11" width="5" style="470" customWidth="1"/>
    <col min="12" max="12" width="6.75" style="470" customWidth="1"/>
    <col min="13" max="13" width="5.75" style="470" customWidth="1"/>
    <col min="14" max="14" width="4.25" style="470" customWidth="1"/>
    <col min="15" max="15" width="7" style="470" customWidth="1"/>
    <col min="16" max="16" width="3.75" style="470" customWidth="1"/>
    <col min="17" max="17" width="5.375" style="470" customWidth="1"/>
    <col min="18" max="16384" width="9" style="470"/>
  </cols>
  <sheetData>
    <row r="1" spans="1:18" ht="25.5" customHeight="1" thickBot="1">
      <c r="A1" s="1175" t="s">
        <v>437</v>
      </c>
      <c r="B1" s="1176"/>
      <c r="C1" s="1176"/>
      <c r="D1" s="1176"/>
      <c r="E1" s="1176"/>
      <c r="F1" s="1176"/>
      <c r="G1" s="1176"/>
      <c r="H1" s="1176"/>
      <c r="I1" s="1176"/>
      <c r="J1" s="1176"/>
      <c r="K1" s="1176"/>
      <c r="L1" s="1176"/>
      <c r="M1" s="1176"/>
      <c r="N1" s="1176"/>
      <c r="O1" s="1176"/>
      <c r="P1" s="1176"/>
      <c r="Q1" s="1177"/>
    </row>
    <row r="2" spans="1:18" ht="18" customHeight="1">
      <c r="A2" s="471" t="s">
        <v>438</v>
      </c>
      <c r="B2" s="1178">
        <f>第二面!K5</f>
        <v>0</v>
      </c>
      <c r="C2" s="1179"/>
      <c r="D2" s="1179"/>
      <c r="E2" s="1179"/>
      <c r="F2" s="1179"/>
      <c r="G2" s="1179"/>
      <c r="H2" s="1179"/>
      <c r="I2" s="1179"/>
      <c r="J2" s="1179"/>
      <c r="K2" s="1179"/>
      <c r="L2" s="1179"/>
      <c r="M2" s="1179"/>
      <c r="N2" s="1179"/>
      <c r="O2" s="1179"/>
      <c r="P2" s="1179"/>
      <c r="Q2" s="1180"/>
    </row>
    <row r="3" spans="1:18" ht="18" customHeight="1">
      <c r="A3" s="472" t="s">
        <v>439</v>
      </c>
      <c r="B3" s="1181">
        <f>受付票!D8</f>
        <v>0</v>
      </c>
      <c r="C3" s="1182"/>
      <c r="D3" s="1182"/>
      <c r="E3" s="1182"/>
      <c r="F3" s="1182"/>
      <c r="G3" s="1182"/>
      <c r="H3" s="1182"/>
      <c r="I3" s="1182"/>
      <c r="J3" s="1182"/>
      <c r="K3" s="1182"/>
      <c r="L3" s="1182"/>
      <c r="M3" s="1182"/>
      <c r="N3" s="1182"/>
      <c r="O3" s="1182"/>
      <c r="P3" s="1182"/>
      <c r="Q3" s="1183"/>
    </row>
    <row r="4" spans="1:18" ht="18" customHeight="1">
      <c r="A4" s="473" t="s">
        <v>418</v>
      </c>
      <c r="B4" s="474" t="s">
        <v>33</v>
      </c>
      <c r="C4" s="475" t="s">
        <v>440</v>
      </c>
      <c r="D4" s="475"/>
      <c r="E4" s="475"/>
      <c r="F4" s="476"/>
      <c r="G4" s="477" t="s">
        <v>33</v>
      </c>
      <c r="H4" s="478" t="s">
        <v>441</v>
      </c>
      <c r="I4" s="479" t="s">
        <v>442</v>
      </c>
      <c r="J4" s="1142"/>
      <c r="K4" s="1184"/>
      <c r="L4" s="1184"/>
      <c r="M4" s="1184"/>
      <c r="N4" s="1184"/>
      <c r="O4" s="1184"/>
      <c r="P4" s="479" t="s">
        <v>443</v>
      </c>
      <c r="Q4" s="480"/>
    </row>
    <row r="5" spans="1:18" ht="18" customHeight="1">
      <c r="A5" s="473" t="s">
        <v>444</v>
      </c>
      <c r="B5" s="1185">
        <f>第三面!F3</f>
        <v>0</v>
      </c>
      <c r="C5" s="1186"/>
      <c r="D5" s="1186"/>
      <c r="E5" s="1186"/>
      <c r="F5" s="1186"/>
      <c r="G5" s="1186"/>
      <c r="H5" s="1186"/>
      <c r="I5" s="1186"/>
      <c r="J5" s="1186"/>
      <c r="K5" s="1186"/>
      <c r="L5" s="1186"/>
      <c r="M5" s="1186"/>
      <c r="N5" s="1186"/>
      <c r="O5" s="1186"/>
      <c r="P5" s="1186"/>
      <c r="Q5" s="1187"/>
    </row>
    <row r="6" spans="1:18" ht="18" customHeight="1">
      <c r="A6" s="481" t="s">
        <v>445</v>
      </c>
      <c r="B6" s="1172" t="str">
        <f>第二面!K24&amp;"　　　"&amp;第二面!K22</f>
        <v>　　　</v>
      </c>
      <c r="C6" s="1173"/>
      <c r="D6" s="1173"/>
      <c r="E6" s="1173"/>
      <c r="F6" s="1173"/>
      <c r="G6" s="1173"/>
      <c r="H6" s="1173"/>
      <c r="I6" s="1173"/>
      <c r="J6" s="1173"/>
      <c r="K6" s="1173"/>
      <c r="L6" s="1173"/>
      <c r="M6" s="1173"/>
      <c r="N6" s="1173"/>
      <c r="O6" s="1173"/>
      <c r="P6" s="1173"/>
      <c r="Q6" s="1174"/>
    </row>
    <row r="7" spans="1:18" ht="6" customHeight="1">
      <c r="A7" s="482"/>
      <c r="B7" s="482"/>
      <c r="C7" s="482"/>
      <c r="D7" s="482"/>
      <c r="E7" s="482"/>
      <c r="F7" s="482"/>
      <c r="G7" s="482"/>
      <c r="H7" s="482"/>
      <c r="I7" s="482"/>
      <c r="J7" s="482"/>
      <c r="K7" s="482"/>
      <c r="L7" s="482"/>
      <c r="M7" s="482"/>
      <c r="N7" s="482"/>
      <c r="O7" s="482"/>
      <c r="P7" s="482"/>
      <c r="Q7" s="482"/>
    </row>
    <row r="8" spans="1:18" ht="18" customHeight="1">
      <c r="A8" s="1161" t="s">
        <v>3306</v>
      </c>
      <c r="B8" s="1161"/>
      <c r="C8" s="1161"/>
      <c r="D8" s="1161"/>
      <c r="E8" s="1161"/>
      <c r="F8" s="1161"/>
      <c r="G8" s="1161"/>
      <c r="H8" s="1161"/>
      <c r="I8" s="1161"/>
      <c r="J8" s="483"/>
      <c r="K8" s="1162" t="s">
        <v>446</v>
      </c>
      <c r="L8" s="1162"/>
      <c r="M8" s="484" t="s">
        <v>280</v>
      </c>
      <c r="N8" s="1163" t="s">
        <v>447</v>
      </c>
      <c r="O8" s="1163"/>
      <c r="P8" s="1163"/>
      <c r="Q8" s="1163"/>
    </row>
    <row r="9" spans="1:18" ht="6" customHeight="1">
      <c r="A9" s="482"/>
      <c r="B9" s="482"/>
      <c r="C9" s="482"/>
      <c r="D9" s="482"/>
      <c r="E9" s="482"/>
      <c r="F9" s="482"/>
      <c r="G9" s="482"/>
      <c r="H9" s="482"/>
      <c r="I9" s="482"/>
      <c r="J9" s="482"/>
      <c r="K9" s="482"/>
      <c r="L9" s="482"/>
      <c r="M9" s="482"/>
      <c r="N9" s="482"/>
      <c r="O9" s="482"/>
      <c r="P9" s="482"/>
      <c r="Q9" s="482"/>
    </row>
    <row r="10" spans="1:18" s="489" customFormat="1" ht="21.75" customHeight="1">
      <c r="A10" s="485" t="s">
        <v>448</v>
      </c>
      <c r="B10" s="1136" t="s">
        <v>449</v>
      </c>
      <c r="C10" s="1164"/>
      <c r="D10" s="1164"/>
      <c r="E10" s="1164"/>
      <c r="F10" s="1164"/>
      <c r="G10" s="1164"/>
      <c r="H10" s="1164"/>
      <c r="I10" s="1164"/>
      <c r="J10" s="1164"/>
      <c r="K10" s="1164"/>
      <c r="L10" s="1164"/>
      <c r="M10" s="1164"/>
      <c r="N10" s="1164"/>
      <c r="O10" s="1164"/>
      <c r="P10" s="487"/>
      <c r="Q10" s="488" t="s">
        <v>450</v>
      </c>
    </row>
    <row r="11" spans="1:18" s="489" customFormat="1" ht="15" customHeight="1">
      <c r="A11" s="1165" t="s">
        <v>451</v>
      </c>
      <c r="B11" s="490" t="s">
        <v>33</v>
      </c>
      <c r="C11" s="491" t="s">
        <v>3307</v>
      </c>
      <c r="D11" s="491"/>
      <c r="E11" s="492" t="s">
        <v>442</v>
      </c>
      <c r="F11" s="493"/>
      <c r="G11" s="494" t="s">
        <v>452</v>
      </c>
      <c r="H11" s="495" t="s">
        <v>453</v>
      </c>
      <c r="I11" s="1167"/>
      <c r="J11" s="1168"/>
      <c r="K11" s="494" t="s">
        <v>454</v>
      </c>
      <c r="L11" s="1125" t="s">
        <v>455</v>
      </c>
      <c r="M11" s="1125"/>
      <c r="N11" s="1167"/>
      <c r="O11" s="1168"/>
      <c r="P11" s="494" t="s">
        <v>454</v>
      </c>
      <c r="Q11" s="1152"/>
    </row>
    <row r="12" spans="1:18" s="489" customFormat="1" ht="15" customHeight="1">
      <c r="A12" s="1166"/>
      <c r="B12" s="490" t="s">
        <v>33</v>
      </c>
      <c r="C12" s="494" t="s">
        <v>3307</v>
      </c>
      <c r="D12" s="494"/>
      <c r="E12" s="495" t="s">
        <v>442</v>
      </c>
      <c r="F12" s="493"/>
      <c r="G12" s="494" t="s">
        <v>452</v>
      </c>
      <c r="H12" s="495" t="s">
        <v>453</v>
      </c>
      <c r="I12" s="1167"/>
      <c r="J12" s="1168"/>
      <c r="K12" s="494" t="s">
        <v>454</v>
      </c>
      <c r="L12" s="1157" t="s">
        <v>455</v>
      </c>
      <c r="M12" s="1157"/>
      <c r="N12" s="1167"/>
      <c r="O12" s="1168"/>
      <c r="P12" s="494" t="s">
        <v>454</v>
      </c>
      <c r="Q12" s="1152"/>
    </row>
    <row r="13" spans="1:18" s="489" customFormat="1" ht="15" customHeight="1">
      <c r="A13" s="1166"/>
      <c r="B13" s="490" t="s">
        <v>33</v>
      </c>
      <c r="C13" s="1144" t="s">
        <v>456</v>
      </c>
      <c r="D13" s="1144"/>
      <c r="E13" s="1144"/>
      <c r="F13" s="490" t="s">
        <v>33</v>
      </c>
      <c r="G13" s="1144" t="s">
        <v>3308</v>
      </c>
      <c r="H13" s="1144"/>
      <c r="I13" s="1144"/>
      <c r="K13" s="499" t="s">
        <v>457</v>
      </c>
      <c r="L13" s="500"/>
      <c r="M13" s="500"/>
      <c r="N13" s="500"/>
      <c r="O13" s="501"/>
      <c r="P13" s="500"/>
      <c r="Q13" s="1152"/>
    </row>
    <row r="14" spans="1:18" s="489" customFormat="1" ht="15" customHeight="1">
      <c r="A14" s="1166"/>
      <c r="B14" s="1160" t="s">
        <v>3309</v>
      </c>
      <c r="C14" s="1157"/>
      <c r="E14" s="1157" t="s">
        <v>3310</v>
      </c>
      <c r="F14" s="1157"/>
      <c r="G14" s="1157"/>
      <c r="H14" s="1124"/>
      <c r="I14" s="1124"/>
      <c r="J14" s="1124"/>
      <c r="K14" s="1157" t="s">
        <v>3311</v>
      </c>
      <c r="L14" s="1157"/>
      <c r="M14" s="1158"/>
      <c r="N14" s="1158"/>
      <c r="O14" s="1158"/>
      <c r="P14" s="498" t="s">
        <v>396</v>
      </c>
      <c r="Q14" s="1152"/>
    </row>
    <row r="15" spans="1:18" s="489" customFormat="1" ht="15" customHeight="1">
      <c r="A15" s="1166"/>
      <c r="B15" s="490" t="s">
        <v>33</v>
      </c>
      <c r="C15" s="1148" t="s">
        <v>458</v>
      </c>
      <c r="D15" s="1148"/>
      <c r="E15" s="1148"/>
      <c r="F15" s="1159" t="s">
        <v>459</v>
      </c>
      <c r="G15" s="1159"/>
      <c r="H15" s="496"/>
      <c r="I15" s="494" t="s">
        <v>454</v>
      </c>
      <c r="J15" s="1158" t="s">
        <v>3312</v>
      </c>
      <c r="K15" s="1158"/>
      <c r="L15" s="1157" t="s">
        <v>460</v>
      </c>
      <c r="M15" s="1157"/>
      <c r="N15" s="1157"/>
      <c r="O15" s="496" t="s">
        <v>3313</v>
      </c>
      <c r="P15" s="502"/>
      <c r="Q15" s="1152"/>
      <c r="R15" s="552"/>
    </row>
    <row r="16" spans="1:18" s="489" customFormat="1" ht="15" customHeight="1">
      <c r="A16" s="1166"/>
      <c r="B16" s="490" t="s">
        <v>33</v>
      </c>
      <c r="C16" s="494" t="s">
        <v>3314</v>
      </c>
      <c r="D16" s="494"/>
      <c r="E16" s="495" t="s">
        <v>3315</v>
      </c>
      <c r="F16" s="490" t="s">
        <v>33</v>
      </c>
      <c r="G16" s="1144" t="s">
        <v>461</v>
      </c>
      <c r="H16" s="1144"/>
      <c r="I16" s="490" t="s">
        <v>33</v>
      </c>
      <c r="J16" s="494" t="s">
        <v>462</v>
      </c>
      <c r="K16" s="494"/>
      <c r="L16" s="499" t="s">
        <v>463</v>
      </c>
      <c r="M16" s="503"/>
      <c r="N16" s="503"/>
      <c r="O16" s="503"/>
      <c r="P16" s="503"/>
      <c r="Q16" s="1152"/>
    </row>
    <row r="17" spans="1:17" s="489" customFormat="1" ht="15" customHeight="1">
      <c r="A17" s="1166"/>
      <c r="B17" s="504"/>
      <c r="C17" s="1169" t="s">
        <v>464</v>
      </c>
      <c r="D17" s="1169"/>
      <c r="E17" s="1169"/>
      <c r="F17" s="1170"/>
      <c r="G17" s="1170"/>
      <c r="H17" s="1170"/>
      <c r="I17" s="1169" t="s">
        <v>3316</v>
      </c>
      <c r="J17" s="1169"/>
      <c r="K17" s="1169"/>
      <c r="L17" s="1171"/>
      <c r="M17" s="1171"/>
      <c r="N17" s="1171"/>
      <c r="O17" s="1171"/>
      <c r="P17" s="505" t="s">
        <v>443</v>
      </c>
      <c r="Q17" s="1152"/>
    </row>
    <row r="18" spans="1:17" s="489" customFormat="1" ht="15" customHeight="1">
      <c r="A18" s="1149" t="s">
        <v>465</v>
      </c>
      <c r="B18" s="490" t="s">
        <v>33</v>
      </c>
      <c r="C18" s="491" t="s">
        <v>3317</v>
      </c>
      <c r="D18" s="491"/>
      <c r="E18" s="491"/>
      <c r="F18" s="492" t="s">
        <v>3318</v>
      </c>
      <c r="G18" s="490" t="s">
        <v>33</v>
      </c>
      <c r="H18" s="1143" t="s">
        <v>466</v>
      </c>
      <c r="I18" s="1148"/>
      <c r="J18" s="494"/>
      <c r="K18" s="490" t="s">
        <v>33</v>
      </c>
      <c r="L18" s="494" t="s">
        <v>467</v>
      </c>
      <c r="M18" s="494"/>
      <c r="N18" s="490" t="s">
        <v>33</v>
      </c>
      <c r="O18" s="1143" t="s">
        <v>468</v>
      </c>
      <c r="P18" s="1151"/>
      <c r="Q18" s="1152"/>
    </row>
    <row r="19" spans="1:17" s="489" customFormat="1" ht="15" customHeight="1">
      <c r="A19" s="1150"/>
      <c r="B19" s="509" t="s">
        <v>33</v>
      </c>
      <c r="C19" s="1139" t="s">
        <v>469</v>
      </c>
      <c r="D19" s="1139"/>
      <c r="E19" s="1139"/>
      <c r="F19" s="1139"/>
      <c r="G19" s="510" t="s">
        <v>33</v>
      </c>
      <c r="H19" s="505" t="s">
        <v>470</v>
      </c>
      <c r="I19" s="505"/>
      <c r="J19" s="505"/>
      <c r="K19" s="505"/>
      <c r="L19" s="505"/>
      <c r="M19" s="505"/>
      <c r="N19" s="505"/>
      <c r="O19" s="505"/>
      <c r="P19" s="511"/>
      <c r="Q19" s="1152"/>
    </row>
    <row r="20" spans="1:17" s="489" customFormat="1" ht="15" customHeight="1">
      <c r="A20" s="1153" t="s">
        <v>3319</v>
      </c>
      <c r="B20" s="490" t="s">
        <v>33</v>
      </c>
      <c r="C20" s="494" t="s">
        <v>471</v>
      </c>
      <c r="D20" s="494"/>
      <c r="E20" s="493"/>
      <c r="F20" s="493"/>
      <c r="G20" s="501"/>
      <c r="H20" s="494"/>
      <c r="I20" s="494"/>
      <c r="J20" s="494"/>
      <c r="K20" s="1143" t="s">
        <v>472</v>
      </c>
      <c r="L20" s="1143"/>
      <c r="M20" s="1143"/>
      <c r="N20" s="1143"/>
      <c r="O20" s="1143"/>
      <c r="P20" s="502"/>
      <c r="Q20" s="512"/>
    </row>
    <row r="21" spans="1:17" s="489" customFormat="1" ht="15" customHeight="1">
      <c r="A21" s="1154"/>
      <c r="B21" s="490" t="s">
        <v>33</v>
      </c>
      <c r="C21" s="1148" t="s">
        <v>3320</v>
      </c>
      <c r="D21" s="1148"/>
      <c r="E21" s="1148"/>
      <c r="F21" s="1148"/>
      <c r="G21" s="1148"/>
      <c r="H21" s="1148"/>
      <c r="I21" s="494"/>
      <c r="J21" s="494"/>
      <c r="K21" s="1148" t="s">
        <v>473</v>
      </c>
      <c r="L21" s="1148"/>
      <c r="M21" s="1148"/>
      <c r="N21" s="1148"/>
      <c r="O21" s="1148"/>
      <c r="P21" s="502"/>
      <c r="Q21" s="513"/>
    </row>
    <row r="22" spans="1:17" s="489" customFormat="1" ht="15" customHeight="1">
      <c r="A22" s="1155"/>
      <c r="B22" s="509" t="s">
        <v>33</v>
      </c>
      <c r="C22" s="1139" t="s">
        <v>475</v>
      </c>
      <c r="D22" s="1139"/>
      <c r="E22" s="1139"/>
      <c r="F22" s="1139"/>
      <c r="G22" s="1139"/>
      <c r="H22" s="505"/>
      <c r="I22" s="505"/>
      <c r="J22" s="505"/>
      <c r="K22" s="1139" t="s">
        <v>474</v>
      </c>
      <c r="L22" s="1139"/>
      <c r="M22" s="1139"/>
      <c r="N22" s="1139"/>
      <c r="O22" s="1139"/>
      <c r="P22" s="511"/>
      <c r="Q22" s="514"/>
    </row>
    <row r="23" spans="1:17" s="489" customFormat="1" ht="18" customHeight="1">
      <c r="A23" s="1149" t="s">
        <v>476</v>
      </c>
      <c r="B23" s="490" t="s">
        <v>33</v>
      </c>
      <c r="C23" s="1143" t="s">
        <v>477</v>
      </c>
      <c r="D23" s="1143"/>
      <c r="E23" s="1143"/>
      <c r="F23" s="1143"/>
      <c r="G23" s="490" t="s">
        <v>33</v>
      </c>
      <c r="H23" s="1143" t="s">
        <v>478</v>
      </c>
      <c r="I23" s="1143"/>
      <c r="J23" s="1143"/>
      <c r="K23" s="490" t="s">
        <v>33</v>
      </c>
      <c r="L23" s="1143" t="s">
        <v>479</v>
      </c>
      <c r="M23" s="1143"/>
      <c r="N23" s="1143"/>
      <c r="O23" s="494"/>
      <c r="P23" s="502"/>
      <c r="Q23" s="1145"/>
    </row>
    <row r="24" spans="1:17" s="489" customFormat="1" ht="18" customHeight="1">
      <c r="A24" s="1156"/>
      <c r="B24" s="490" t="s">
        <v>33</v>
      </c>
      <c r="C24" s="1148" t="s">
        <v>480</v>
      </c>
      <c r="D24" s="1148"/>
      <c r="E24" s="1148"/>
      <c r="F24" s="1148"/>
      <c r="G24" s="490" t="s">
        <v>33</v>
      </c>
      <c r="H24" s="1148" t="s">
        <v>481</v>
      </c>
      <c r="I24" s="1148"/>
      <c r="J24" s="494"/>
      <c r="K24" s="490" t="s">
        <v>33</v>
      </c>
      <c r="L24" s="494" t="s">
        <v>482</v>
      </c>
      <c r="M24" s="494"/>
      <c r="N24" s="490" t="s">
        <v>33</v>
      </c>
      <c r="O24" s="494" t="s">
        <v>483</v>
      </c>
      <c r="P24" s="502"/>
      <c r="Q24" s="1146"/>
    </row>
    <row r="25" spans="1:17" s="489" customFormat="1" ht="18" customHeight="1">
      <c r="A25" s="1156"/>
      <c r="B25" s="490" t="s">
        <v>33</v>
      </c>
      <c r="C25" s="494" t="s">
        <v>484</v>
      </c>
      <c r="D25" s="494"/>
      <c r="E25" s="494"/>
      <c r="F25" s="494"/>
      <c r="G25" s="490" t="s">
        <v>33</v>
      </c>
      <c r="H25" s="494" t="s">
        <v>485</v>
      </c>
      <c r="I25" s="494"/>
      <c r="J25" s="494"/>
      <c r="K25" s="490" t="s">
        <v>33</v>
      </c>
      <c r="L25" s="494" t="s">
        <v>486</v>
      </c>
      <c r="M25" s="494"/>
      <c r="N25" s="490" t="s">
        <v>33</v>
      </c>
      <c r="O25" s="494" t="s">
        <v>487</v>
      </c>
      <c r="P25" s="502"/>
      <c r="Q25" s="1146"/>
    </row>
    <row r="26" spans="1:17" s="489" customFormat="1" ht="18" customHeight="1">
      <c r="A26" s="1150"/>
      <c r="B26" s="509" t="s">
        <v>33</v>
      </c>
      <c r="C26" s="505" t="s">
        <v>488</v>
      </c>
      <c r="D26" s="505"/>
      <c r="E26" s="505"/>
      <c r="F26" s="505"/>
      <c r="G26" s="510" t="s">
        <v>33</v>
      </c>
      <c r="H26" s="505" t="s">
        <v>489</v>
      </c>
      <c r="I26" s="505"/>
      <c r="J26" s="505"/>
      <c r="K26" s="510" t="s">
        <v>33</v>
      </c>
      <c r="L26" s="505" t="s">
        <v>490</v>
      </c>
      <c r="M26" s="505"/>
      <c r="N26" s="505"/>
      <c r="O26" s="505"/>
      <c r="P26" s="511"/>
      <c r="Q26" s="1147"/>
    </row>
    <row r="27" spans="1:17" s="489" customFormat="1" ht="16.5" customHeight="1">
      <c r="A27" s="497" t="s">
        <v>491</v>
      </c>
      <c r="B27" s="252" t="str">
        <f>第三面!F8</f>
        <v>□</v>
      </c>
      <c r="C27" s="494" t="s">
        <v>492</v>
      </c>
      <c r="D27" s="494"/>
      <c r="E27" s="252" t="str">
        <f>第三面!K8</f>
        <v>□</v>
      </c>
      <c r="F27" s="494" t="s">
        <v>493</v>
      </c>
      <c r="G27" s="252" t="str">
        <f>第三面!V8</f>
        <v>□</v>
      </c>
      <c r="H27" s="494" t="s">
        <v>494</v>
      </c>
      <c r="I27" s="252" t="str">
        <f>第三面!Q8</f>
        <v>□</v>
      </c>
      <c r="J27" s="1140" t="s">
        <v>495</v>
      </c>
      <c r="K27" s="1140"/>
      <c r="L27" s="515"/>
      <c r="M27" s="515"/>
      <c r="N27" s="494"/>
      <c r="O27" s="515"/>
      <c r="P27" s="516"/>
      <c r="Q27" s="517"/>
    </row>
    <row r="28" spans="1:17" s="489" customFormat="1" ht="16.5" customHeight="1">
      <c r="A28" s="497" t="s">
        <v>496</v>
      </c>
      <c r="B28" s="518" t="s">
        <v>442</v>
      </c>
      <c r="C28" s="1142"/>
      <c r="D28" s="1142"/>
      <c r="E28" s="1142"/>
      <c r="F28" s="478" t="s">
        <v>497</v>
      </c>
      <c r="G28" s="518" t="s">
        <v>442</v>
      </c>
      <c r="H28" s="1142"/>
      <c r="I28" s="1142"/>
      <c r="J28" s="478" t="s">
        <v>497</v>
      </c>
      <c r="K28" s="475"/>
      <c r="L28" s="476"/>
      <c r="M28" s="476"/>
      <c r="N28" s="476"/>
      <c r="O28" s="476"/>
      <c r="P28" s="519"/>
      <c r="Q28" s="517"/>
    </row>
    <row r="29" spans="1:17" s="489" customFormat="1" ht="16.5" customHeight="1">
      <c r="A29" s="497" t="s">
        <v>498</v>
      </c>
      <c r="B29" s="492" t="s">
        <v>442</v>
      </c>
      <c r="C29" s="1142"/>
      <c r="D29" s="1142"/>
      <c r="E29" s="1142"/>
      <c r="F29" s="507" t="s">
        <v>497</v>
      </c>
      <c r="G29" s="492" t="s">
        <v>442</v>
      </c>
      <c r="H29" s="1142"/>
      <c r="I29" s="1142"/>
      <c r="J29" s="507" t="s">
        <v>497</v>
      </c>
      <c r="K29" s="491"/>
      <c r="L29" s="520"/>
      <c r="M29" s="520"/>
      <c r="N29" s="520"/>
      <c r="O29" s="520"/>
      <c r="P29" s="521"/>
      <c r="Q29" s="517"/>
    </row>
    <row r="30" spans="1:17" s="489" customFormat="1" ht="16.5" customHeight="1">
      <c r="A30" s="486" t="s">
        <v>499</v>
      </c>
      <c r="B30" s="474" t="s">
        <v>33</v>
      </c>
      <c r="C30" s="1140" t="s">
        <v>500</v>
      </c>
      <c r="D30" s="1140"/>
      <c r="E30" s="1140"/>
      <c r="F30" s="1140"/>
      <c r="G30" s="477" t="s">
        <v>33</v>
      </c>
      <c r="H30" s="1140" t="s">
        <v>501</v>
      </c>
      <c r="I30" s="1140"/>
      <c r="J30" s="1141"/>
      <c r="K30" s="1141"/>
      <c r="L30" s="1141"/>
      <c r="M30" s="1141"/>
      <c r="N30" s="475" t="s">
        <v>396</v>
      </c>
      <c r="O30" s="475"/>
      <c r="P30" s="523"/>
      <c r="Q30" s="519"/>
    </row>
    <row r="31" spans="1:17" s="489" customFormat="1" ht="16.5" customHeight="1">
      <c r="A31" s="486" t="s">
        <v>502</v>
      </c>
      <c r="B31" s="509" t="s">
        <v>33</v>
      </c>
      <c r="C31" s="501" t="s">
        <v>402</v>
      </c>
      <c r="D31" s="501"/>
      <c r="E31" s="501"/>
      <c r="F31" s="524" t="s">
        <v>33</v>
      </c>
      <c r="G31" s="1140" t="s">
        <v>3321</v>
      </c>
      <c r="H31" s="1140"/>
      <c r="I31" s="1134"/>
      <c r="J31" s="1134"/>
      <c r="K31" s="1134"/>
      <c r="L31" s="1134"/>
      <c r="M31" s="1134"/>
      <c r="N31" s="525" t="s">
        <v>396</v>
      </c>
      <c r="O31" s="515"/>
      <c r="P31" s="516"/>
      <c r="Q31" s="526"/>
    </row>
    <row r="32" spans="1:17" s="489" customFormat="1" ht="16.5" customHeight="1">
      <c r="A32" s="486" t="s">
        <v>503</v>
      </c>
      <c r="B32" s="474" t="s">
        <v>33</v>
      </c>
      <c r="C32" s="475" t="s">
        <v>402</v>
      </c>
      <c r="D32" s="475"/>
      <c r="E32" s="477" t="s">
        <v>33</v>
      </c>
      <c r="F32" s="1140" t="s">
        <v>504</v>
      </c>
      <c r="G32" s="1140"/>
      <c r="H32" s="1142"/>
      <c r="I32" s="1142"/>
      <c r="J32" s="1142"/>
      <c r="K32" s="475" t="s">
        <v>396</v>
      </c>
      <c r="L32" s="475"/>
      <c r="M32" s="475"/>
      <c r="N32" s="475"/>
      <c r="O32" s="475"/>
      <c r="P32" s="523"/>
      <c r="Q32" s="519"/>
    </row>
    <row r="33" spans="1:17" s="489" customFormat="1" ht="16.5" customHeight="1">
      <c r="A33" s="486" t="s">
        <v>505</v>
      </c>
      <c r="B33" s="527" t="s">
        <v>33</v>
      </c>
      <c r="C33" s="491" t="s">
        <v>402</v>
      </c>
      <c r="D33" s="491"/>
      <c r="E33" s="524" t="s">
        <v>33</v>
      </c>
      <c r="F33" s="1140" t="s">
        <v>504</v>
      </c>
      <c r="G33" s="1140"/>
      <c r="H33" s="1142"/>
      <c r="I33" s="1142"/>
      <c r="J33" s="1142"/>
      <c r="K33" s="491" t="s">
        <v>396</v>
      </c>
      <c r="L33" s="491" t="s">
        <v>506</v>
      </c>
      <c r="M33" s="491"/>
      <c r="N33" s="491"/>
      <c r="O33" s="491"/>
      <c r="P33" s="528"/>
      <c r="Q33" s="519"/>
    </row>
    <row r="34" spans="1:17" s="489" customFormat="1" ht="16.5" customHeight="1">
      <c r="A34" s="486" t="s">
        <v>507</v>
      </c>
      <c r="B34" s="474" t="s">
        <v>33</v>
      </c>
      <c r="C34" s="475" t="s">
        <v>402</v>
      </c>
      <c r="D34" s="475"/>
      <c r="E34" s="477" t="s">
        <v>33</v>
      </c>
      <c r="F34" s="1140" t="s">
        <v>508</v>
      </c>
      <c r="G34" s="1140"/>
      <c r="H34" s="1142"/>
      <c r="I34" s="1142"/>
      <c r="J34" s="1142"/>
      <c r="K34" s="475" t="s">
        <v>396</v>
      </c>
      <c r="L34" s="475"/>
      <c r="M34" s="475"/>
      <c r="N34" s="475"/>
      <c r="O34" s="475"/>
      <c r="P34" s="523"/>
      <c r="Q34" s="519"/>
    </row>
    <row r="35" spans="1:17" s="489" customFormat="1" ht="16.5" customHeight="1">
      <c r="A35" s="486" t="s">
        <v>509</v>
      </c>
      <c r="B35" s="474" t="s">
        <v>33</v>
      </c>
      <c r="C35" s="475" t="s">
        <v>402</v>
      </c>
      <c r="D35" s="475"/>
      <c r="E35" s="477" t="s">
        <v>33</v>
      </c>
      <c r="F35" s="475" t="s">
        <v>510</v>
      </c>
      <c r="G35" s="476"/>
      <c r="H35" s="475"/>
      <c r="I35" s="475"/>
      <c r="J35" s="475"/>
      <c r="K35" s="475"/>
      <c r="L35" s="475" t="s">
        <v>511</v>
      </c>
      <c r="M35" s="475"/>
      <c r="N35" s="476"/>
      <c r="O35" s="476"/>
      <c r="P35" s="519"/>
      <c r="Q35" s="517"/>
    </row>
    <row r="36" spans="1:17" s="489" customFormat="1" ht="16.5" customHeight="1">
      <c r="A36" s="529" t="s">
        <v>3322</v>
      </c>
      <c r="B36" s="474" t="s">
        <v>33</v>
      </c>
      <c r="C36" s="475" t="s">
        <v>3323</v>
      </c>
      <c r="D36" s="475"/>
      <c r="E36" s="475"/>
      <c r="F36" s="477" t="s">
        <v>33</v>
      </c>
      <c r="G36" s="475" t="s">
        <v>3324</v>
      </c>
      <c r="H36" s="475"/>
      <c r="I36" s="475"/>
      <c r="J36" s="518" t="s">
        <v>512</v>
      </c>
      <c r="K36" s="522" t="s">
        <v>3325</v>
      </c>
      <c r="L36" s="530" t="s">
        <v>3326</v>
      </c>
      <c r="M36" s="475"/>
      <c r="N36" s="475"/>
      <c r="O36" s="475"/>
      <c r="P36" s="523"/>
      <c r="Q36" s="519"/>
    </row>
    <row r="37" spans="1:17" s="489" customFormat="1" ht="16.5" customHeight="1">
      <c r="A37" s="486" t="s">
        <v>513</v>
      </c>
      <c r="B37" s="531" t="s">
        <v>33</v>
      </c>
      <c r="C37" s="494" t="s">
        <v>514</v>
      </c>
      <c r="D37" s="494"/>
      <c r="E37" s="490" t="s">
        <v>33</v>
      </c>
      <c r="F37" s="1139" t="s">
        <v>515</v>
      </c>
      <c r="G37" s="1139"/>
      <c r="H37" s="493"/>
      <c r="I37" s="494" t="s">
        <v>454</v>
      </c>
      <c r="J37" s="494"/>
      <c r="K37" s="494"/>
      <c r="L37" s="494" t="s">
        <v>516</v>
      </c>
      <c r="M37" s="494"/>
      <c r="N37" s="494"/>
      <c r="O37" s="494"/>
      <c r="P37" s="502"/>
      <c r="Q37" s="519"/>
    </row>
    <row r="38" spans="1:17" s="489" customFormat="1" ht="16.5" customHeight="1">
      <c r="A38" s="1136" t="s">
        <v>517</v>
      </c>
      <c r="B38" s="532" t="s">
        <v>33</v>
      </c>
      <c r="C38" s="1137" t="s">
        <v>402</v>
      </c>
      <c r="D38" s="1137"/>
      <c r="E38" s="1137"/>
      <c r="F38" s="1137"/>
      <c r="G38" s="533" t="s">
        <v>33</v>
      </c>
      <c r="H38" s="534" t="s">
        <v>518</v>
      </c>
      <c r="I38" s="534"/>
      <c r="J38" s="535"/>
      <c r="K38" s="535"/>
      <c r="L38" s="535"/>
      <c r="M38" s="535"/>
      <c r="N38" s="535"/>
      <c r="O38" s="535"/>
      <c r="P38" s="536"/>
      <c r="Q38" s="1138"/>
    </row>
    <row r="39" spans="1:17" s="489" customFormat="1" ht="16.5" customHeight="1">
      <c r="A39" s="1136"/>
      <c r="B39" s="509" t="s">
        <v>33</v>
      </c>
      <c r="C39" s="1139" t="s">
        <v>519</v>
      </c>
      <c r="D39" s="1139"/>
      <c r="E39" s="1139"/>
      <c r="F39" s="537"/>
      <c r="G39" s="538" t="s">
        <v>520</v>
      </c>
      <c r="H39" s="505" t="s">
        <v>521</v>
      </c>
      <c r="I39" s="537"/>
      <c r="J39" s="538" t="s">
        <v>454</v>
      </c>
      <c r="K39" s="510" t="s">
        <v>33</v>
      </c>
      <c r="L39" s="538" t="s">
        <v>522</v>
      </c>
      <c r="M39" s="538"/>
      <c r="N39" s="539"/>
      <c r="O39" s="538"/>
      <c r="P39" s="540"/>
      <c r="Q39" s="1138"/>
    </row>
    <row r="40" spans="1:17" s="489" customFormat="1" ht="16.5" customHeight="1">
      <c r="A40" s="486" t="s">
        <v>523</v>
      </c>
      <c r="B40" s="474" t="s">
        <v>33</v>
      </c>
      <c r="C40" s="475" t="s">
        <v>402</v>
      </c>
      <c r="D40" s="475"/>
      <c r="E40" s="477" t="s">
        <v>33</v>
      </c>
      <c r="F40" s="475" t="s">
        <v>401</v>
      </c>
      <c r="G40" s="477" t="s">
        <v>33</v>
      </c>
      <c r="H40" s="475" t="s">
        <v>524</v>
      </c>
      <c r="I40" s="475"/>
      <c r="J40" s="475"/>
      <c r="K40" s="475"/>
      <c r="L40" s="475"/>
      <c r="M40" s="477" t="s">
        <v>33</v>
      </c>
      <c r="N40" s="475" t="s">
        <v>525</v>
      </c>
      <c r="O40" s="475"/>
      <c r="P40" s="523"/>
      <c r="Q40" s="519"/>
    </row>
    <row r="41" spans="1:17" s="489" customFormat="1" ht="16.5" customHeight="1">
      <c r="A41" s="541" t="s">
        <v>526</v>
      </c>
      <c r="B41" s="474" t="s">
        <v>33</v>
      </c>
      <c r="C41" s="491" t="s">
        <v>527</v>
      </c>
      <c r="D41" s="491"/>
      <c r="E41" s="477" t="s">
        <v>33</v>
      </c>
      <c r="F41" s="491" t="s">
        <v>528</v>
      </c>
      <c r="G41" s="477" t="s">
        <v>33</v>
      </c>
      <c r="H41" s="491" t="s">
        <v>402</v>
      </c>
      <c r="I41" s="491"/>
      <c r="J41" s="491"/>
      <c r="K41" s="491"/>
      <c r="L41" s="491"/>
      <c r="M41" s="491"/>
      <c r="N41" s="491"/>
      <c r="O41" s="491"/>
      <c r="P41" s="528"/>
      <c r="Q41" s="519"/>
    </row>
    <row r="42" spans="1:17" s="489" customFormat="1" ht="16.5" customHeight="1">
      <c r="A42" s="497" t="s">
        <v>529</v>
      </c>
      <c r="B42" s="527" t="s">
        <v>33</v>
      </c>
      <c r="C42" s="491" t="s">
        <v>402</v>
      </c>
      <c r="D42" s="491"/>
      <c r="E42" s="524" t="s">
        <v>33</v>
      </c>
      <c r="F42" s="491" t="s">
        <v>530</v>
      </c>
      <c r="G42" s="524" t="s">
        <v>33</v>
      </c>
      <c r="H42" s="542" t="s">
        <v>531</v>
      </c>
      <c r="I42" s="1125"/>
      <c r="J42" s="1125"/>
      <c r="K42" s="1125"/>
      <c r="L42" s="1125"/>
      <c r="M42" s="1125"/>
      <c r="N42" s="1125"/>
      <c r="O42" s="1125"/>
      <c r="P42" s="1126"/>
      <c r="Q42" s="517"/>
    </row>
    <row r="43" spans="1:17" s="489" customFormat="1" ht="16.5" customHeight="1">
      <c r="A43" s="508" t="s">
        <v>3327</v>
      </c>
      <c r="B43" s="474" t="s">
        <v>33</v>
      </c>
      <c r="C43" s="543" t="s">
        <v>3328</v>
      </c>
      <c r="D43" s="543"/>
      <c r="E43" s="477" t="s">
        <v>33</v>
      </c>
      <c r="F43" s="543" t="s">
        <v>3329</v>
      </c>
      <c r="G43" s="477" t="s">
        <v>33</v>
      </c>
      <c r="H43" s="543" t="s">
        <v>3330</v>
      </c>
      <c r="I43" s="477" t="s">
        <v>33</v>
      </c>
      <c r="J43" s="479" t="s">
        <v>397</v>
      </c>
      <c r="K43" s="518" t="s">
        <v>3315</v>
      </c>
      <c r="L43" s="477" t="s">
        <v>33</v>
      </c>
      <c r="M43" s="543" t="s">
        <v>3331</v>
      </c>
      <c r="N43" s="478" t="s">
        <v>443</v>
      </c>
      <c r="O43" s="479"/>
      <c r="P43" s="487"/>
      <c r="Q43" s="514"/>
    </row>
    <row r="44" spans="1:17" s="489" customFormat="1" ht="16.5" customHeight="1">
      <c r="A44" s="506"/>
      <c r="B44" s="544"/>
      <c r="C44" s="490" t="s">
        <v>33</v>
      </c>
      <c r="D44" s="545" t="s">
        <v>3332</v>
      </c>
      <c r="E44" s="545"/>
      <c r="F44" s="545"/>
      <c r="G44" s="542"/>
      <c r="H44" s="490" t="s">
        <v>33</v>
      </c>
      <c r="I44" s="545" t="s">
        <v>3333</v>
      </c>
      <c r="J44" s="498"/>
      <c r="K44" s="498"/>
      <c r="L44" s="498"/>
      <c r="M44" s="498"/>
      <c r="N44" s="498"/>
      <c r="O44" s="498"/>
      <c r="P44" s="546"/>
      <c r="Q44" s="547"/>
    </row>
    <row r="45" spans="1:17" s="489" customFormat="1" ht="16.5" customHeight="1">
      <c r="A45" s="508"/>
      <c r="B45" s="548"/>
      <c r="C45" s="545"/>
      <c r="D45" s="545"/>
      <c r="E45" s="545"/>
      <c r="F45" s="545"/>
      <c r="G45" s="545"/>
      <c r="H45" s="490" t="s">
        <v>33</v>
      </c>
      <c r="I45" s="545" t="s">
        <v>3334</v>
      </c>
      <c r="J45" s="498"/>
      <c r="K45" s="498"/>
      <c r="L45" s="498"/>
      <c r="M45" s="498"/>
      <c r="N45" s="498"/>
      <c r="O45" s="498"/>
      <c r="P45" s="546"/>
      <c r="Q45" s="514"/>
    </row>
    <row r="46" spans="1:17" s="489" customFormat="1" ht="51" customHeight="1">
      <c r="A46" s="549" t="s">
        <v>532</v>
      </c>
      <c r="B46" s="1127"/>
      <c r="C46" s="1128"/>
      <c r="D46" s="1128"/>
      <c r="E46" s="1128"/>
      <c r="F46" s="1128"/>
      <c r="G46" s="1128"/>
      <c r="H46" s="1128"/>
      <c r="I46" s="1128"/>
      <c r="J46" s="1128"/>
      <c r="K46" s="1128"/>
      <c r="L46" s="1128"/>
      <c r="M46" s="1128"/>
      <c r="N46" s="1128"/>
      <c r="O46" s="1128"/>
      <c r="P46" s="1129"/>
      <c r="Q46" s="514"/>
    </row>
    <row r="47" spans="1:17" s="489" customFormat="1" ht="5.25" customHeight="1">
      <c r="A47" s="550"/>
      <c r="B47" s="551"/>
      <c r="C47" s="551"/>
      <c r="D47" s="551"/>
      <c r="E47" s="551"/>
      <c r="F47" s="551"/>
      <c r="G47" s="551"/>
      <c r="H47" s="551"/>
      <c r="I47" s="551"/>
      <c r="J47" s="551"/>
      <c r="K47" s="551"/>
      <c r="L47" s="551"/>
      <c r="M47" s="551"/>
      <c r="N47" s="551"/>
      <c r="O47" s="551"/>
      <c r="P47" s="551"/>
      <c r="Q47" s="551"/>
    </row>
    <row r="48" spans="1:17" s="489" customFormat="1" ht="24" customHeight="1">
      <c r="A48" s="473" t="s">
        <v>533</v>
      </c>
      <c r="B48" s="1130"/>
      <c r="C48" s="1131"/>
      <c r="D48" s="1131"/>
      <c r="E48" s="1131"/>
      <c r="F48" s="1131"/>
      <c r="G48" s="1131"/>
      <c r="H48" s="1131"/>
      <c r="I48" s="1131"/>
      <c r="J48" s="1131"/>
      <c r="K48" s="1131"/>
      <c r="L48" s="1131"/>
      <c r="M48" s="1131"/>
      <c r="N48" s="1131"/>
      <c r="O48" s="1131"/>
      <c r="P48" s="1131"/>
      <c r="Q48" s="1132"/>
    </row>
    <row r="49" spans="1:17" s="489" customFormat="1" ht="24" customHeight="1">
      <c r="A49" s="473" t="s">
        <v>534</v>
      </c>
      <c r="B49" s="1133"/>
      <c r="C49" s="1134"/>
      <c r="D49" s="1134"/>
      <c r="E49" s="1134"/>
      <c r="F49" s="1134"/>
      <c r="G49" s="1135"/>
      <c r="H49" s="1133"/>
      <c r="I49" s="1134"/>
      <c r="J49" s="1134"/>
      <c r="K49" s="1134"/>
      <c r="L49" s="1135"/>
      <c r="M49" s="1133"/>
      <c r="N49" s="1134"/>
      <c r="O49" s="1134"/>
      <c r="P49" s="1134"/>
      <c r="Q49" s="1135"/>
    </row>
    <row r="50" spans="1:17" s="489" customFormat="1" ht="24" customHeight="1">
      <c r="A50" s="473" t="s">
        <v>535</v>
      </c>
      <c r="B50" s="1133"/>
      <c r="C50" s="1134"/>
      <c r="D50" s="1134"/>
      <c r="E50" s="1134"/>
      <c r="F50" s="1134"/>
      <c r="G50" s="1135"/>
      <c r="H50" s="1133"/>
      <c r="I50" s="1134"/>
      <c r="J50" s="1134"/>
      <c r="K50" s="1134"/>
      <c r="L50" s="1135"/>
      <c r="M50" s="1133"/>
      <c r="N50" s="1134"/>
      <c r="O50" s="1134"/>
      <c r="P50" s="1134"/>
      <c r="Q50" s="1135"/>
    </row>
    <row r="51" spans="1:17" s="489" customFormat="1" ht="13.5" customHeight="1">
      <c r="A51" s="515"/>
      <c r="B51" s="515"/>
      <c r="C51" s="515"/>
      <c r="D51" s="515"/>
      <c r="E51" s="515"/>
      <c r="F51" s="515"/>
      <c r="G51" s="515"/>
      <c r="H51" s="515"/>
      <c r="I51" s="515"/>
      <c r="J51" s="515"/>
      <c r="K51" s="515"/>
      <c r="L51" s="515"/>
      <c r="M51" s="515"/>
      <c r="N51" s="515"/>
      <c r="O51" s="515" t="s">
        <v>536</v>
      </c>
      <c r="P51" s="515"/>
      <c r="Q51" s="515"/>
    </row>
    <row r="52" spans="1:17" s="489" customFormat="1" ht="12">
      <c r="N52" s="489" t="s">
        <v>537</v>
      </c>
      <c r="O52" s="1124"/>
      <c r="P52" s="1124"/>
      <c r="Q52" s="1124"/>
    </row>
  </sheetData>
  <sheetProtection sheet="1" objects="1" scenarios="1"/>
  <mergeCells count="83">
    <mergeCell ref="B6:Q6"/>
    <mergeCell ref="A1:Q1"/>
    <mergeCell ref="B2:Q2"/>
    <mergeCell ref="B3:Q3"/>
    <mergeCell ref="J4:O4"/>
    <mergeCell ref="B5:Q5"/>
    <mergeCell ref="A8:I8"/>
    <mergeCell ref="K8:L8"/>
    <mergeCell ref="N8:Q8"/>
    <mergeCell ref="B10:O10"/>
    <mergeCell ref="A11:A17"/>
    <mergeCell ref="I11:J11"/>
    <mergeCell ref="L11:M11"/>
    <mergeCell ref="N11:O11"/>
    <mergeCell ref="Q11:Q17"/>
    <mergeCell ref="I12:J12"/>
    <mergeCell ref="C17:E17"/>
    <mergeCell ref="F17:H17"/>
    <mergeCell ref="I17:K17"/>
    <mergeCell ref="L17:O17"/>
    <mergeCell ref="L12:M12"/>
    <mergeCell ref="N12:O12"/>
    <mergeCell ref="C13:E13"/>
    <mergeCell ref="G13:I13"/>
    <mergeCell ref="B14:C14"/>
    <mergeCell ref="E14:G14"/>
    <mergeCell ref="H14:J14"/>
    <mergeCell ref="K14:L14"/>
    <mergeCell ref="M14:O14"/>
    <mergeCell ref="C15:E15"/>
    <mergeCell ref="F15:G15"/>
    <mergeCell ref="J15:K15"/>
    <mergeCell ref="L15:N15"/>
    <mergeCell ref="G16:H16"/>
    <mergeCell ref="Q23:Q26"/>
    <mergeCell ref="C24:F24"/>
    <mergeCell ref="H24:I24"/>
    <mergeCell ref="A18:A19"/>
    <mergeCell ref="H18:I18"/>
    <mergeCell ref="O18:P18"/>
    <mergeCell ref="Q18:Q19"/>
    <mergeCell ref="C19:F19"/>
    <mergeCell ref="A20:A22"/>
    <mergeCell ref="K20:O20"/>
    <mergeCell ref="C21:H21"/>
    <mergeCell ref="K21:O21"/>
    <mergeCell ref="C22:G22"/>
    <mergeCell ref="K22:O22"/>
    <mergeCell ref="A23:A26"/>
    <mergeCell ref="C23:F23"/>
    <mergeCell ref="H23:J23"/>
    <mergeCell ref="L23:N23"/>
    <mergeCell ref="F34:G34"/>
    <mergeCell ref="H34:J34"/>
    <mergeCell ref="J27:K27"/>
    <mergeCell ref="C28:E28"/>
    <mergeCell ref="H28:I28"/>
    <mergeCell ref="C29:E29"/>
    <mergeCell ref="H29:I29"/>
    <mergeCell ref="F37:G37"/>
    <mergeCell ref="C30:F30"/>
    <mergeCell ref="H30:I30"/>
    <mergeCell ref="J30:M30"/>
    <mergeCell ref="G31:H31"/>
    <mergeCell ref="I31:M31"/>
    <mergeCell ref="F32:G32"/>
    <mergeCell ref="H32:J32"/>
    <mergeCell ref="F33:G33"/>
    <mergeCell ref="H33:J33"/>
    <mergeCell ref="A38:A39"/>
    <mergeCell ref="C38:F38"/>
    <mergeCell ref="B50:G50"/>
    <mergeCell ref="H50:L50"/>
    <mergeCell ref="M50:Q50"/>
    <mergeCell ref="Q38:Q39"/>
    <mergeCell ref="C39:E39"/>
    <mergeCell ref="O52:Q52"/>
    <mergeCell ref="I42:P42"/>
    <mergeCell ref="B46:P46"/>
    <mergeCell ref="B48:Q48"/>
    <mergeCell ref="B49:G49"/>
    <mergeCell ref="H49:L49"/>
    <mergeCell ref="M49:Q49"/>
  </mergeCells>
  <phoneticPr fontId="10"/>
  <dataValidations count="5">
    <dataValidation type="list" allowBlank="1" showInputMessage="1" showErrorMessage="1" sqref="K36" xr:uid="{00000000-0002-0000-0E00-000000000000}">
      <formula1>"要,不要"</formula1>
    </dataValidation>
    <dataValidation imeMode="on" allowBlank="1" showInputMessage="1" showErrorMessage="1" sqref="B2:Q3 J4:O4 B5:Q6 J30:M30 I31:M31 H32:J34 B46:P46 B48:Q50" xr:uid="{00000000-0002-0000-0E00-000001000000}"/>
    <dataValidation type="list" allowBlank="1" showInputMessage="1" showErrorMessage="1" sqref="M8" xr:uid="{00000000-0002-0000-0E00-000002000000}">
      <formula1>"平成,令和"</formula1>
    </dataValidation>
    <dataValidation type="list" allowBlank="1" showInputMessage="1" showErrorMessage="1" sqref="B4 G4 K18 N18 N24:N25 B18:B26 G23:G26 F16 K23:K26 B11:B13 G18:G19 K39 I16 G38 G30 F31 G40:G43 H44:H45 B15:B16 F36 E32:E35 E37 C44 I43 M40 B30:B43 L43 E40:E43 F13" xr:uid="{00000000-0002-0000-0E00-000003000000}">
      <formula1>"□,■"</formula1>
    </dataValidation>
    <dataValidation type="list" allowBlank="1" showInputMessage="1" showErrorMessage="1" sqref="B17" xr:uid="{00000000-0002-0000-0E00-000004000000}">
      <formula1>#REF!</formula1>
    </dataValidation>
  </dataValidations>
  <pageMargins left="0.70833333333333337" right="0.16666666666666666" top="0.45833333333333331" bottom="0.22916666666666666" header="0.31496062992125984" footer="0.31496062992125984"/>
  <pageSetup paperSize="9"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FF00"/>
  </sheetPr>
  <dimension ref="A1:O45"/>
  <sheetViews>
    <sheetView view="pageBreakPreview" zoomScaleNormal="100" zoomScaleSheetLayoutView="100" workbookViewId="0">
      <selection activeCell="J9" sqref="J9"/>
    </sheetView>
  </sheetViews>
  <sheetFormatPr defaultColWidth="9" defaultRowHeight="13.5"/>
  <cols>
    <col min="1" max="1" width="1.625" style="192" customWidth="1"/>
    <col min="2" max="7" width="9" style="192"/>
    <col min="8" max="10" width="4" style="192" customWidth="1"/>
    <col min="11" max="11" width="4.375" style="192" customWidth="1"/>
    <col min="12" max="12" width="3.625" style="192" customWidth="1"/>
    <col min="13" max="13" width="4.375" style="192" customWidth="1"/>
    <col min="14" max="14" width="2.75" style="192" customWidth="1"/>
    <col min="15" max="15" width="4.375" style="192" customWidth="1"/>
    <col min="16" max="16384" width="9" style="192"/>
  </cols>
  <sheetData>
    <row r="1" spans="1:15" ht="22.5" customHeight="1">
      <c r="A1" s="1189" t="s">
        <v>538</v>
      </c>
      <c r="B1" s="1189"/>
      <c r="C1" s="1189"/>
      <c r="D1" s="1189"/>
      <c r="E1" s="1189"/>
      <c r="F1" s="1189"/>
      <c r="G1" s="1189"/>
      <c r="H1" s="1189"/>
      <c r="I1" s="1189"/>
      <c r="J1" s="1189"/>
      <c r="K1" s="1189"/>
      <c r="L1" s="1189"/>
      <c r="M1" s="1189"/>
      <c r="N1" s="1189"/>
      <c r="O1" s="1189"/>
    </row>
    <row r="2" spans="1:15" ht="18.75" customHeight="1">
      <c r="A2" s="193"/>
      <c r="B2" s="193"/>
      <c r="C2" s="193"/>
      <c r="D2" s="193"/>
      <c r="E2" s="193"/>
      <c r="F2" s="193"/>
      <c r="G2" s="193"/>
      <c r="H2" s="193"/>
      <c r="I2" s="193"/>
      <c r="J2" s="193"/>
      <c r="K2" s="193"/>
      <c r="L2" s="193"/>
      <c r="M2" s="193"/>
      <c r="N2" s="193"/>
      <c r="O2" s="193"/>
    </row>
    <row r="3" spans="1:15" ht="17.25">
      <c r="A3" s="194"/>
      <c r="B3" s="194"/>
      <c r="C3" s="194"/>
      <c r="D3" s="194"/>
      <c r="E3" s="195"/>
      <c r="F3" s="194"/>
      <c r="G3" s="194"/>
      <c r="H3" s="194"/>
      <c r="I3" s="194"/>
      <c r="J3" s="194"/>
      <c r="K3" s="194"/>
      <c r="L3" s="194"/>
      <c r="M3" s="194"/>
      <c r="N3" s="194"/>
      <c r="O3" s="194"/>
    </row>
    <row r="4" spans="1:15">
      <c r="A4" s="194"/>
      <c r="B4" s="1190" t="s">
        <v>539</v>
      </c>
      <c r="C4" s="1190"/>
      <c r="D4" s="1190"/>
      <c r="E4" s="1190"/>
      <c r="F4" s="1190"/>
      <c r="G4" s="1190"/>
      <c r="H4" s="1190"/>
      <c r="I4" s="1190"/>
      <c r="J4" s="1190"/>
      <c r="K4" s="1190"/>
      <c r="L4" s="1190"/>
      <c r="M4" s="1190"/>
      <c r="N4" s="1190"/>
      <c r="O4" s="1190"/>
    </row>
    <row r="5" spans="1:15">
      <c r="A5" s="194"/>
      <c r="B5" s="196"/>
      <c r="C5" s="194"/>
      <c r="D5" s="194"/>
      <c r="E5" s="194"/>
      <c r="F5" s="194"/>
      <c r="G5" s="194"/>
      <c r="H5" s="194"/>
      <c r="I5" s="194"/>
      <c r="J5" s="194"/>
      <c r="K5" s="194"/>
      <c r="L5" s="194"/>
      <c r="M5" s="194"/>
      <c r="N5" s="194"/>
      <c r="O5" s="194"/>
    </row>
    <row r="6" spans="1:15">
      <c r="A6" s="194"/>
      <c r="B6" s="194"/>
      <c r="C6" s="194"/>
      <c r="D6" s="194"/>
      <c r="E6" s="194"/>
      <c r="F6" s="194"/>
      <c r="G6" s="194"/>
      <c r="H6" s="194"/>
      <c r="I6" s="194"/>
      <c r="J6" s="194"/>
      <c r="K6" s="194"/>
      <c r="L6" s="194"/>
      <c r="M6" s="194"/>
      <c r="N6" s="194"/>
      <c r="O6" s="194"/>
    </row>
    <row r="7" spans="1:15" ht="18.75" customHeight="1">
      <c r="A7" s="194"/>
      <c r="B7" s="1191" t="s">
        <v>540</v>
      </c>
      <c r="C7" s="1191"/>
      <c r="D7" s="1191"/>
      <c r="E7" s="194"/>
      <c r="F7" s="194"/>
      <c r="G7" s="194"/>
      <c r="H7" s="194"/>
      <c r="I7" s="194"/>
      <c r="J7" s="194"/>
      <c r="K7" s="194"/>
      <c r="L7" s="194"/>
      <c r="M7" s="194"/>
      <c r="N7" s="194"/>
      <c r="O7" s="194"/>
    </row>
    <row r="8" spans="1:15" ht="18.75" customHeight="1">
      <c r="A8" s="194"/>
      <c r="B8" s="1192" t="s">
        <v>541</v>
      </c>
      <c r="C8" s="1192"/>
      <c r="D8" s="1192"/>
      <c r="E8" s="1192"/>
      <c r="F8" s="194"/>
      <c r="G8" s="194"/>
      <c r="H8" s="194"/>
      <c r="I8" s="194"/>
      <c r="J8" s="194"/>
      <c r="K8" s="194"/>
      <c r="L8" s="194"/>
      <c r="M8" s="194"/>
      <c r="N8" s="194"/>
      <c r="O8" s="194"/>
    </row>
    <row r="9" spans="1:15" ht="18.75" customHeight="1">
      <c r="A9" s="194"/>
      <c r="B9" s="197"/>
      <c r="C9" s="197"/>
      <c r="D9" s="197"/>
      <c r="E9" s="194"/>
      <c r="F9" s="194"/>
      <c r="G9" s="194"/>
      <c r="H9" s="194"/>
      <c r="I9" s="198" t="s">
        <v>542</v>
      </c>
      <c r="J9" s="250"/>
      <c r="K9" s="198" t="s">
        <v>543</v>
      </c>
      <c r="L9" s="250"/>
      <c r="M9" s="199" t="s">
        <v>544</v>
      </c>
      <c r="N9" s="250"/>
      <c r="O9" s="199" t="s">
        <v>545</v>
      </c>
    </row>
    <row r="10" spans="1:15" ht="28.5" customHeight="1">
      <c r="A10" s="194"/>
      <c r="B10" s="194"/>
      <c r="C10" s="194"/>
      <c r="D10" s="194"/>
      <c r="E10" s="194"/>
      <c r="F10" s="1194" t="s">
        <v>546</v>
      </c>
      <c r="G10" s="1194"/>
      <c r="H10" s="1193">
        <f>第二面!K22</f>
        <v>0</v>
      </c>
      <c r="I10" s="1193"/>
      <c r="J10" s="1193"/>
      <c r="K10" s="1193"/>
      <c r="L10" s="1193"/>
      <c r="M10" s="1193"/>
      <c r="N10" s="1193"/>
      <c r="O10" s="1193"/>
    </row>
    <row r="11" spans="1:15" ht="10.5" customHeight="1">
      <c r="A11" s="194"/>
      <c r="B11" s="194"/>
      <c r="C11" s="194"/>
      <c r="D11" s="194"/>
      <c r="E11" s="194"/>
      <c r="F11" s="194"/>
      <c r="G11" s="194"/>
      <c r="H11" s="194"/>
      <c r="I11" s="194"/>
      <c r="J11" s="194"/>
      <c r="K11" s="194"/>
      <c r="L11" s="194"/>
      <c r="M11" s="194"/>
      <c r="N11" s="194"/>
      <c r="O11" s="194"/>
    </row>
    <row r="12" spans="1:15" ht="20.25" customHeight="1">
      <c r="A12" s="194"/>
      <c r="B12" s="194"/>
      <c r="C12" s="194"/>
      <c r="D12" s="194"/>
      <c r="E12" s="194"/>
      <c r="F12" s="194"/>
      <c r="G12" s="194"/>
      <c r="H12" s="194"/>
      <c r="I12" s="194"/>
      <c r="J12" s="194"/>
      <c r="K12" s="194"/>
      <c r="L12" s="194"/>
      <c r="M12" s="194"/>
      <c r="N12" s="194"/>
      <c r="O12" s="194"/>
    </row>
    <row r="13" spans="1:15" ht="54" customHeight="1">
      <c r="A13" s="194"/>
      <c r="B13" s="1188" t="s">
        <v>547</v>
      </c>
      <c r="C13" s="1188"/>
      <c r="D13" s="1195" t="str">
        <f>IF(第二面!K5="","",【申請書】第一面!O20&amp;【申請書】第一面!O21&amp;"　　"&amp;【申請書】第一面!O22)&amp;"　　"&amp;【申請書】第一面!O23</f>
        <v>　　</v>
      </c>
      <c r="E13" s="1195"/>
      <c r="F13" s="1195"/>
      <c r="G13" s="1195"/>
      <c r="H13" s="1195"/>
      <c r="I13" s="1195"/>
      <c r="J13" s="1195"/>
      <c r="K13" s="1195"/>
      <c r="L13" s="1195"/>
      <c r="M13" s="1195"/>
      <c r="N13" s="194"/>
      <c r="O13" s="194"/>
    </row>
    <row r="14" spans="1:15">
      <c r="A14" s="194"/>
      <c r="B14" s="194"/>
      <c r="C14" s="194"/>
      <c r="D14" s="194"/>
      <c r="E14" s="194"/>
      <c r="F14" s="194"/>
      <c r="G14" s="194"/>
      <c r="H14" s="194"/>
      <c r="I14" s="194"/>
      <c r="J14" s="194"/>
      <c r="K14" s="194"/>
      <c r="L14" s="194"/>
      <c r="M14" s="194"/>
      <c r="N14" s="194"/>
      <c r="O14" s="194"/>
    </row>
    <row r="15" spans="1:15" ht="54" customHeight="1">
      <c r="A15" s="194"/>
      <c r="B15" s="1188" t="s">
        <v>548</v>
      </c>
      <c r="C15" s="1188"/>
      <c r="D15" s="1193">
        <f>第三面!F3</f>
        <v>0</v>
      </c>
      <c r="E15" s="1193"/>
      <c r="F15" s="1193"/>
      <c r="G15" s="1193"/>
      <c r="H15" s="1193"/>
      <c r="I15" s="1193"/>
      <c r="J15" s="1193"/>
      <c r="K15" s="1193"/>
      <c r="L15" s="1193"/>
      <c r="M15" s="1193"/>
      <c r="N15" s="194"/>
      <c r="O15" s="194"/>
    </row>
    <row r="16" spans="1:15">
      <c r="A16" s="194"/>
      <c r="B16" s="194"/>
      <c r="C16" s="194"/>
      <c r="D16" s="194"/>
      <c r="E16" s="194"/>
      <c r="F16" s="194"/>
      <c r="G16" s="194"/>
      <c r="H16" s="194"/>
      <c r="I16" s="194"/>
      <c r="J16" s="194"/>
      <c r="K16" s="194"/>
      <c r="L16" s="194"/>
      <c r="M16" s="194"/>
      <c r="N16" s="194"/>
      <c r="O16" s="194"/>
    </row>
    <row r="17" spans="1:15">
      <c r="A17" s="194"/>
      <c r="B17" s="194"/>
      <c r="C17" s="194"/>
      <c r="D17" s="194"/>
      <c r="E17" s="194"/>
      <c r="F17" s="194"/>
      <c r="G17" s="194"/>
      <c r="H17" s="194"/>
      <c r="I17" s="194"/>
      <c r="J17" s="194"/>
      <c r="K17" s="194"/>
      <c r="L17" s="194"/>
      <c r="M17" s="194"/>
      <c r="N17" s="194"/>
      <c r="O17" s="194"/>
    </row>
    <row r="18" spans="1:15" ht="18" customHeight="1">
      <c r="A18" s="1209"/>
      <c r="B18" s="1211" t="s">
        <v>549</v>
      </c>
      <c r="C18" s="1211"/>
      <c r="D18" s="1211"/>
      <c r="E18" s="1211"/>
      <c r="F18" s="1211"/>
      <c r="G18" s="1211"/>
      <c r="H18" s="1211"/>
      <c r="I18" s="1211"/>
      <c r="J18" s="1211"/>
      <c r="K18" s="1211"/>
      <c r="L18" s="1211"/>
      <c r="M18" s="1211"/>
      <c r="N18" s="1211"/>
      <c r="O18" s="1212"/>
    </row>
    <row r="19" spans="1:15" ht="18" customHeight="1">
      <c r="A19" s="1210"/>
      <c r="B19" s="1211"/>
      <c r="C19" s="1211"/>
      <c r="D19" s="1211"/>
      <c r="E19" s="1211"/>
      <c r="F19" s="1211"/>
      <c r="G19" s="1211"/>
      <c r="H19" s="1211"/>
      <c r="I19" s="1211"/>
      <c r="J19" s="1211"/>
      <c r="K19" s="1211"/>
      <c r="L19" s="1211"/>
      <c r="M19" s="1211"/>
      <c r="N19" s="1211"/>
      <c r="O19" s="1212"/>
    </row>
    <row r="20" spans="1:15">
      <c r="A20" s="1198"/>
      <c r="B20" s="1199"/>
      <c r="C20" s="1199"/>
      <c r="D20" s="1199"/>
      <c r="E20" s="1199"/>
      <c r="F20" s="1199"/>
      <c r="G20" s="1199"/>
      <c r="H20" s="1199"/>
      <c r="I20" s="1199"/>
      <c r="J20" s="1199"/>
      <c r="K20" s="1199"/>
      <c r="L20" s="1199"/>
      <c r="M20" s="1199"/>
      <c r="N20" s="1199"/>
      <c r="O20" s="1200"/>
    </row>
    <row r="21" spans="1:15">
      <c r="A21" s="1201"/>
      <c r="B21" s="1202"/>
      <c r="C21" s="1202"/>
      <c r="D21" s="1202"/>
      <c r="E21" s="1202"/>
      <c r="F21" s="1202"/>
      <c r="G21" s="1202"/>
      <c r="H21" s="1202"/>
      <c r="I21" s="1202"/>
      <c r="J21" s="1202"/>
      <c r="K21" s="1202"/>
      <c r="L21" s="1202"/>
      <c r="M21" s="1202"/>
      <c r="N21" s="1202"/>
      <c r="O21" s="1203"/>
    </row>
    <row r="22" spans="1:15">
      <c r="A22" s="1201"/>
      <c r="B22" s="1202"/>
      <c r="C22" s="1202"/>
      <c r="D22" s="1202"/>
      <c r="E22" s="1202"/>
      <c r="F22" s="1202"/>
      <c r="G22" s="1202"/>
      <c r="H22" s="1202"/>
      <c r="I22" s="1202"/>
      <c r="J22" s="1202"/>
      <c r="K22" s="1202"/>
      <c r="L22" s="1202"/>
      <c r="M22" s="1202"/>
      <c r="N22" s="1202"/>
      <c r="O22" s="1203"/>
    </row>
    <row r="23" spans="1:15">
      <c r="A23" s="1201"/>
      <c r="B23" s="1202"/>
      <c r="C23" s="1202"/>
      <c r="D23" s="1202"/>
      <c r="E23" s="1202"/>
      <c r="F23" s="1202"/>
      <c r="G23" s="1202"/>
      <c r="H23" s="1202"/>
      <c r="I23" s="1202"/>
      <c r="J23" s="1202"/>
      <c r="K23" s="1202"/>
      <c r="L23" s="1202"/>
      <c r="M23" s="1202"/>
      <c r="N23" s="1202"/>
      <c r="O23" s="1203"/>
    </row>
    <row r="24" spans="1:15">
      <c r="A24" s="1201"/>
      <c r="B24" s="1202"/>
      <c r="C24" s="1202"/>
      <c r="D24" s="1202"/>
      <c r="E24" s="1202"/>
      <c r="F24" s="1202"/>
      <c r="G24" s="1202"/>
      <c r="H24" s="1202"/>
      <c r="I24" s="1202"/>
      <c r="J24" s="1202"/>
      <c r="K24" s="1202"/>
      <c r="L24" s="1202"/>
      <c r="M24" s="1202"/>
      <c r="N24" s="1202"/>
      <c r="O24" s="1203"/>
    </row>
    <row r="25" spans="1:15">
      <c r="A25" s="1204"/>
      <c r="B25" s="1205"/>
      <c r="C25" s="1205"/>
      <c r="D25" s="1205"/>
      <c r="E25" s="1205"/>
      <c r="F25" s="1205"/>
      <c r="G25" s="1205"/>
      <c r="H25" s="1205"/>
      <c r="I25" s="1205"/>
      <c r="J25" s="1205"/>
      <c r="K25" s="1205"/>
      <c r="L25" s="1205"/>
      <c r="M25" s="1205"/>
      <c r="N25" s="1205"/>
      <c r="O25" s="1206"/>
    </row>
    <row r="26" spans="1:15" ht="18" customHeight="1">
      <c r="A26" s="1209"/>
      <c r="B26" s="1213" t="s">
        <v>550</v>
      </c>
      <c r="C26" s="1213"/>
      <c r="D26" s="1213"/>
      <c r="E26" s="1213"/>
      <c r="F26" s="1213"/>
      <c r="G26" s="1213"/>
      <c r="H26" s="1213"/>
      <c r="I26" s="1213"/>
      <c r="J26" s="1213"/>
      <c r="K26" s="1213"/>
      <c r="L26" s="1213"/>
      <c r="M26" s="1213"/>
      <c r="N26" s="1213"/>
      <c r="O26" s="1214"/>
    </row>
    <row r="27" spans="1:15" ht="18" customHeight="1">
      <c r="A27" s="1210"/>
      <c r="B27" s="1213"/>
      <c r="C27" s="1213"/>
      <c r="D27" s="1213"/>
      <c r="E27" s="1213"/>
      <c r="F27" s="1213"/>
      <c r="G27" s="1213"/>
      <c r="H27" s="1213"/>
      <c r="I27" s="1213"/>
      <c r="J27" s="1213"/>
      <c r="K27" s="1213"/>
      <c r="L27" s="1213"/>
      <c r="M27" s="1213"/>
      <c r="N27" s="1213"/>
      <c r="O27" s="1214"/>
    </row>
    <row r="28" spans="1:15">
      <c r="A28" s="1198"/>
      <c r="B28" s="1199"/>
      <c r="C28" s="1199"/>
      <c r="D28" s="1199"/>
      <c r="E28" s="1199"/>
      <c r="F28" s="1199"/>
      <c r="G28" s="1199"/>
      <c r="H28" s="1199"/>
      <c r="I28" s="1199"/>
      <c r="J28" s="1199"/>
      <c r="K28" s="1199"/>
      <c r="L28" s="1199"/>
      <c r="M28" s="1199"/>
      <c r="N28" s="1199"/>
      <c r="O28" s="1200"/>
    </row>
    <row r="29" spans="1:15">
      <c r="A29" s="1201"/>
      <c r="B29" s="1202"/>
      <c r="C29" s="1202"/>
      <c r="D29" s="1202"/>
      <c r="E29" s="1202"/>
      <c r="F29" s="1202"/>
      <c r="G29" s="1202"/>
      <c r="H29" s="1202"/>
      <c r="I29" s="1202"/>
      <c r="J29" s="1202"/>
      <c r="K29" s="1202"/>
      <c r="L29" s="1202"/>
      <c r="M29" s="1202"/>
      <c r="N29" s="1202"/>
      <c r="O29" s="1203"/>
    </row>
    <row r="30" spans="1:15">
      <c r="A30" s="1201"/>
      <c r="B30" s="1202"/>
      <c r="C30" s="1202"/>
      <c r="D30" s="1202"/>
      <c r="E30" s="1202"/>
      <c r="F30" s="1202"/>
      <c r="G30" s="1202"/>
      <c r="H30" s="1202"/>
      <c r="I30" s="1202"/>
      <c r="J30" s="1202"/>
      <c r="K30" s="1202"/>
      <c r="L30" s="1202"/>
      <c r="M30" s="1202"/>
      <c r="N30" s="1202"/>
      <c r="O30" s="1203"/>
    </row>
    <row r="31" spans="1:15">
      <c r="A31" s="1201"/>
      <c r="B31" s="1202"/>
      <c r="C31" s="1202"/>
      <c r="D31" s="1202"/>
      <c r="E31" s="1202"/>
      <c r="F31" s="1202"/>
      <c r="G31" s="1202"/>
      <c r="H31" s="1202"/>
      <c r="I31" s="1202"/>
      <c r="J31" s="1202"/>
      <c r="K31" s="1202"/>
      <c r="L31" s="1202"/>
      <c r="M31" s="1202"/>
      <c r="N31" s="1202"/>
      <c r="O31" s="1203"/>
    </row>
    <row r="32" spans="1:15">
      <c r="A32" s="1201"/>
      <c r="B32" s="1202"/>
      <c r="C32" s="1202"/>
      <c r="D32" s="1202"/>
      <c r="E32" s="1202"/>
      <c r="F32" s="1202"/>
      <c r="G32" s="1202"/>
      <c r="H32" s="1202"/>
      <c r="I32" s="1202"/>
      <c r="J32" s="1202"/>
      <c r="K32" s="1202"/>
      <c r="L32" s="1202"/>
      <c r="M32" s="1202"/>
      <c r="N32" s="1202"/>
      <c r="O32" s="1203"/>
    </row>
    <row r="33" spans="1:15">
      <c r="A33" s="1204"/>
      <c r="B33" s="1205"/>
      <c r="C33" s="1205"/>
      <c r="D33" s="1205"/>
      <c r="E33" s="1205"/>
      <c r="F33" s="1205"/>
      <c r="G33" s="1205"/>
      <c r="H33" s="1205"/>
      <c r="I33" s="1205"/>
      <c r="J33" s="1205"/>
      <c r="K33" s="1205"/>
      <c r="L33" s="1205"/>
      <c r="M33" s="1205"/>
      <c r="N33" s="1205"/>
      <c r="O33" s="1206"/>
    </row>
    <row r="34" spans="1:15">
      <c r="A34" s="194"/>
      <c r="B34" s="194"/>
      <c r="C34" s="194"/>
      <c r="D34" s="194"/>
      <c r="E34" s="194"/>
      <c r="F34" s="194"/>
      <c r="G34" s="194"/>
      <c r="H34" s="194"/>
      <c r="I34" s="194"/>
      <c r="J34" s="194"/>
      <c r="K34" s="194"/>
      <c r="L34" s="194"/>
      <c r="M34" s="194"/>
      <c r="N34" s="194"/>
      <c r="O34" s="194"/>
    </row>
    <row r="35" spans="1:15" ht="44.25" customHeight="1">
      <c r="A35" s="194"/>
      <c r="B35" s="1207" t="s">
        <v>551</v>
      </c>
      <c r="C35" s="1207"/>
      <c r="D35" s="1207"/>
      <c r="E35" s="1207"/>
      <c r="F35" s="1207"/>
      <c r="G35" s="1207"/>
      <c r="H35" s="1207"/>
      <c r="I35" s="1207"/>
      <c r="J35" s="1207"/>
      <c r="K35" s="1207"/>
      <c r="L35" s="1207"/>
      <c r="M35" s="1207"/>
      <c r="N35" s="1207"/>
      <c r="O35" s="1207"/>
    </row>
    <row r="36" spans="1:15" ht="22.5" customHeight="1">
      <c r="A36" s="194"/>
      <c r="B36" s="194"/>
      <c r="C36" s="194"/>
      <c r="D36" s="194"/>
      <c r="E36" s="194"/>
      <c r="F36" s="194"/>
      <c r="G36" s="194"/>
      <c r="H36" s="194"/>
      <c r="I36" s="194"/>
      <c r="J36" s="194"/>
      <c r="K36" s="194"/>
      <c r="L36" s="194"/>
      <c r="M36" s="194"/>
      <c r="N36" s="194"/>
      <c r="O36" s="194"/>
    </row>
    <row r="37" spans="1:15" ht="22.5" customHeight="1">
      <c r="A37" s="194"/>
      <c r="B37" s="194"/>
      <c r="C37" s="194"/>
      <c r="D37" s="194"/>
      <c r="E37" s="194"/>
      <c r="F37" s="194"/>
      <c r="G37" s="194"/>
      <c r="H37" s="1208" t="s">
        <v>552</v>
      </c>
      <c r="I37" s="1208"/>
      <c r="J37" s="1208"/>
      <c r="K37" s="1208"/>
      <c r="L37" s="1208"/>
      <c r="M37" s="1208"/>
      <c r="N37" s="1208"/>
      <c r="O37" s="1208"/>
    </row>
    <row r="38" spans="1:15" ht="22.5" customHeight="1">
      <c r="A38" s="194"/>
      <c r="B38" s="194"/>
      <c r="C38" s="194"/>
      <c r="D38" s="194"/>
      <c r="E38" s="194"/>
      <c r="F38" s="194"/>
      <c r="G38" s="194"/>
      <c r="H38" s="1208" t="s">
        <v>553</v>
      </c>
      <c r="I38" s="1208"/>
      <c r="J38" s="1208"/>
      <c r="K38" s="1208"/>
      <c r="L38" s="1208" t="s">
        <v>554</v>
      </c>
      <c r="M38" s="1208"/>
      <c r="N38" s="1208"/>
      <c r="O38" s="1208"/>
    </row>
    <row r="39" spans="1:15" ht="15.75" customHeight="1">
      <c r="A39" s="194"/>
      <c r="B39" s="200" t="s">
        <v>555</v>
      </c>
      <c r="C39" s="194"/>
      <c r="D39" s="194"/>
      <c r="E39" s="194"/>
      <c r="F39" s="194"/>
      <c r="G39" s="194"/>
      <c r="H39" s="1196"/>
      <c r="I39" s="1196"/>
      <c r="J39" s="1196"/>
      <c r="K39" s="1196"/>
      <c r="L39" s="1196"/>
      <c r="M39" s="1196"/>
      <c r="N39" s="1196"/>
      <c r="O39" s="1196"/>
    </row>
    <row r="40" spans="1:15" ht="21.75" customHeight="1">
      <c r="A40" s="194"/>
      <c r="B40" s="1197" t="s">
        <v>556</v>
      </c>
      <c r="C40" s="1197"/>
      <c r="D40" s="1197"/>
      <c r="E40" s="1197"/>
      <c r="F40" s="1197"/>
      <c r="G40" s="1197"/>
      <c r="H40" s="1196"/>
      <c r="I40" s="1196"/>
      <c r="J40" s="1196"/>
      <c r="K40" s="1196"/>
      <c r="L40" s="1196"/>
      <c r="M40" s="1196"/>
      <c r="N40" s="1196"/>
      <c r="O40" s="1196"/>
    </row>
    <row r="41" spans="1:15" ht="19.5" customHeight="1">
      <c r="A41" s="194"/>
      <c r="B41" s="1197" t="s">
        <v>557</v>
      </c>
      <c r="C41" s="1197"/>
      <c r="D41" s="1197"/>
      <c r="E41" s="1197"/>
      <c r="F41" s="1197"/>
      <c r="G41" s="1197"/>
      <c r="H41" s="1196"/>
      <c r="I41" s="1196"/>
      <c r="J41" s="1196"/>
      <c r="K41" s="1196"/>
      <c r="L41" s="1196"/>
      <c r="M41" s="1196"/>
      <c r="N41" s="1196"/>
      <c r="O41" s="1196"/>
    </row>
    <row r="42" spans="1:15" ht="13.5" customHeight="1">
      <c r="A42" s="194"/>
      <c r="B42" s="200" t="s">
        <v>558</v>
      </c>
      <c r="C42" s="194"/>
      <c r="D42" s="194"/>
      <c r="E42" s="194"/>
      <c r="F42" s="194"/>
      <c r="G42" s="194"/>
      <c r="H42" s="1196"/>
      <c r="I42" s="1196"/>
      <c r="J42" s="1196"/>
      <c r="K42" s="1196"/>
      <c r="L42" s="1196"/>
      <c r="M42" s="1196"/>
      <c r="N42" s="1196"/>
      <c r="O42" s="1196"/>
    </row>
    <row r="43" spans="1:15" ht="12.75" customHeight="1">
      <c r="A43" s="194"/>
      <c r="B43" s="200" t="s">
        <v>559</v>
      </c>
      <c r="C43" s="194"/>
      <c r="D43" s="194"/>
      <c r="E43" s="194"/>
      <c r="F43" s="194"/>
      <c r="G43" s="194"/>
      <c r="H43" s="1196"/>
      <c r="I43" s="1196"/>
      <c r="J43" s="1196"/>
      <c r="K43" s="1196"/>
      <c r="L43" s="1196"/>
      <c r="M43" s="1196"/>
      <c r="N43" s="1196"/>
      <c r="O43" s="1196"/>
    </row>
    <row r="44" spans="1:15">
      <c r="A44" s="194"/>
      <c r="B44" s="194"/>
      <c r="C44" s="194"/>
      <c r="D44" s="194"/>
      <c r="E44" s="194"/>
      <c r="F44" s="194"/>
      <c r="G44" s="194"/>
      <c r="H44" s="1196"/>
      <c r="I44" s="1196"/>
      <c r="J44" s="1196"/>
      <c r="K44" s="1196"/>
      <c r="L44" s="1196"/>
      <c r="M44" s="1196"/>
      <c r="N44" s="1196"/>
      <c r="O44" s="1196"/>
    </row>
    <row r="45" spans="1:15">
      <c r="A45" s="194"/>
      <c r="B45" s="194"/>
      <c r="C45" s="194"/>
      <c r="D45" s="194"/>
      <c r="E45" s="194"/>
      <c r="F45" s="194"/>
      <c r="G45" s="194"/>
      <c r="H45" s="1196"/>
      <c r="I45" s="1196"/>
      <c r="J45" s="1196"/>
      <c r="K45" s="1196"/>
      <c r="L45" s="1196"/>
      <c r="M45" s="1196"/>
      <c r="N45" s="1196"/>
      <c r="O45" s="1196"/>
    </row>
  </sheetData>
  <sheetProtection sheet="1" objects="1" scenarios="1"/>
  <mergeCells count="23">
    <mergeCell ref="H39:O45"/>
    <mergeCell ref="B40:G40"/>
    <mergeCell ref="B41:G41"/>
    <mergeCell ref="B15:C15"/>
    <mergeCell ref="A28:O33"/>
    <mergeCell ref="B35:O35"/>
    <mergeCell ref="H37:O37"/>
    <mergeCell ref="H38:K38"/>
    <mergeCell ref="L38:O38"/>
    <mergeCell ref="A18:A19"/>
    <mergeCell ref="B18:O19"/>
    <mergeCell ref="A20:O25"/>
    <mergeCell ref="A26:A27"/>
    <mergeCell ref="B26:O27"/>
    <mergeCell ref="D15:M15"/>
    <mergeCell ref="B13:C13"/>
    <mergeCell ref="A1:O1"/>
    <mergeCell ref="B4:O4"/>
    <mergeCell ref="B7:D7"/>
    <mergeCell ref="B8:E8"/>
    <mergeCell ref="H10:O10"/>
    <mergeCell ref="F10:G10"/>
    <mergeCell ref="D13:M13"/>
  </mergeCells>
  <phoneticPr fontId="10"/>
  <dataValidations count="2">
    <dataValidation imeMode="on" allowBlank="1" showInputMessage="1" showErrorMessage="1" sqref="H10 D13 D15" xr:uid="{00000000-0002-0000-0F00-000000000000}"/>
    <dataValidation type="list" errorStyle="warning" imeMode="on" allowBlank="1" showInputMessage="1" showErrorMessage="1" sqref="A28:O33 A20:O25" xr:uid="{00000000-0002-0000-0F00-000001000000}">
      <formula1>"無し"</formula1>
    </dataValidation>
  </dataValidations>
  <pageMargins left="0.86614173228346458" right="0.65625" top="0.8" bottom="0.34" header="0.31496062992125984" footer="0.31496062992125984"/>
  <pageSetup paperSize="9" orientation="portrait" blackAndWhite="1"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72D56-4C42-4740-9689-C0E2B1FFE0F7}">
  <sheetPr>
    <tabColor rgb="FF00B050"/>
  </sheetPr>
  <dimension ref="A1:BH77"/>
  <sheetViews>
    <sheetView view="pageBreakPreview" topLeftCell="A13" zoomScale="85" zoomScaleNormal="100" zoomScaleSheetLayoutView="85" workbookViewId="0">
      <selection activeCell="W26" sqref="W26:Y26"/>
    </sheetView>
  </sheetViews>
  <sheetFormatPr defaultColWidth="9" defaultRowHeight="13.5"/>
  <cols>
    <col min="1" max="1" width="7.125" style="557" customWidth="1"/>
    <col min="2" max="8" width="2.875" style="557" customWidth="1"/>
    <col min="9" max="11" width="2" style="557" customWidth="1"/>
    <col min="12" max="12" width="2.875" style="557" customWidth="1"/>
    <col min="13" max="13" width="4.125" style="557" customWidth="1"/>
    <col min="14" max="14" width="2.875" style="557" customWidth="1"/>
    <col min="15" max="15" width="4.25" style="557" customWidth="1"/>
    <col min="16" max="31" width="2.875" style="557" customWidth="1"/>
    <col min="32" max="32" width="4" style="557" customWidth="1"/>
    <col min="33" max="33" width="9" style="557"/>
    <col min="34" max="61" width="3.875" style="557" customWidth="1"/>
    <col min="62" max="16384" width="9" style="557"/>
  </cols>
  <sheetData>
    <row r="1" spans="1:32" ht="13.5" customHeight="1">
      <c r="A1" s="559"/>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row>
    <row r="2" spans="1:32" ht="17.25">
      <c r="A2" s="611" t="s">
        <v>3376</v>
      </c>
      <c r="B2" s="611"/>
      <c r="C2" s="611"/>
      <c r="D2" s="611"/>
      <c r="E2" s="611"/>
      <c r="F2" s="611"/>
      <c r="G2" s="611"/>
      <c r="H2" s="611"/>
      <c r="I2" s="611"/>
      <c r="J2" s="1346" t="s">
        <v>3378</v>
      </c>
      <c r="K2" s="1346"/>
      <c r="L2" s="1346"/>
      <c r="M2" s="1346"/>
      <c r="N2" s="1346"/>
      <c r="O2" s="1346"/>
      <c r="P2" s="1346"/>
      <c r="Q2" s="1346"/>
      <c r="R2" s="1346"/>
      <c r="S2" s="1346"/>
      <c r="T2" s="1346"/>
      <c r="U2" s="1346"/>
      <c r="V2" s="611"/>
      <c r="W2" s="611"/>
      <c r="X2" s="1347" t="s">
        <v>3377</v>
      </c>
      <c r="Y2" s="1347"/>
      <c r="Z2" s="1347"/>
      <c r="AA2" s="1347"/>
      <c r="AB2" s="1347"/>
      <c r="AC2" s="1347"/>
      <c r="AD2" s="1347"/>
      <c r="AE2" s="1347"/>
      <c r="AF2" s="1347"/>
    </row>
    <row r="3" spans="1:32" ht="12.75" customHeight="1" thickBot="1">
      <c r="A3" s="559"/>
      <c r="B3" s="559"/>
      <c r="C3" s="559"/>
      <c r="D3" s="559"/>
      <c r="E3" s="559"/>
      <c r="F3" s="559"/>
      <c r="G3" s="559"/>
      <c r="H3" s="559"/>
      <c r="I3" s="559"/>
      <c r="J3" s="559"/>
      <c r="K3" s="559"/>
      <c r="L3" s="559"/>
      <c r="M3" s="559"/>
      <c r="N3" s="559"/>
      <c r="O3" s="560"/>
      <c r="P3" s="560"/>
      <c r="Q3" s="559"/>
      <c r="R3" s="559"/>
      <c r="S3" s="559"/>
      <c r="T3" s="559"/>
      <c r="U3" s="559"/>
      <c r="V3" s="559"/>
      <c r="W3" s="559"/>
      <c r="X3" s="559"/>
      <c r="Y3" s="561"/>
      <c r="Z3" s="561"/>
      <c r="AA3" s="561"/>
      <c r="AB3" s="561"/>
      <c r="AC3" s="561"/>
      <c r="AD3" s="561"/>
      <c r="AE3" s="562"/>
      <c r="AF3" s="563" t="s">
        <v>707</v>
      </c>
    </row>
    <row r="4" spans="1:32" ht="22.5" customHeight="1" thickBot="1">
      <c r="A4" s="564" t="s">
        <v>404</v>
      </c>
      <c r="B4" s="1215" t="s">
        <v>405</v>
      </c>
      <c r="C4" s="1216"/>
      <c r="D4" s="1216"/>
      <c r="E4" s="566" t="s">
        <v>708</v>
      </c>
      <c r="F4" s="565"/>
      <c r="G4" s="1217"/>
      <c r="H4" s="1218"/>
      <c r="I4" s="1219"/>
      <c r="J4" s="1220"/>
      <c r="K4" s="1220"/>
      <c r="L4" s="1217"/>
      <c r="M4" s="1218"/>
      <c r="N4" s="567"/>
      <c r="O4" s="1216" t="s">
        <v>387</v>
      </c>
      <c r="P4" s="1221"/>
      <c r="Q4" s="1222" t="s">
        <v>709</v>
      </c>
      <c r="R4" s="1223"/>
      <c r="S4" s="1224" t="s">
        <v>280</v>
      </c>
      <c r="T4" s="1225"/>
      <c r="U4" s="568"/>
      <c r="V4" s="569" t="s">
        <v>543</v>
      </c>
      <c r="W4" s="569"/>
      <c r="X4" s="568" t="s">
        <v>544</v>
      </c>
      <c r="Y4" s="568"/>
      <c r="Z4" s="570" t="s">
        <v>545</v>
      </c>
      <c r="AA4" s="1226" t="s">
        <v>710</v>
      </c>
      <c r="AB4" s="1227"/>
      <c r="AC4" s="1228"/>
      <c r="AD4" s="1222"/>
      <c r="AE4" s="1229"/>
      <c r="AF4" s="1230"/>
    </row>
    <row r="5" spans="1:32" ht="17.25" customHeight="1">
      <c r="A5" s="571"/>
      <c r="B5" s="572"/>
      <c r="C5" s="572"/>
      <c r="D5" s="572"/>
      <c r="E5" s="572"/>
      <c r="F5" s="572"/>
      <c r="G5" s="572"/>
      <c r="H5" s="572"/>
      <c r="I5" s="572"/>
      <c r="J5" s="573"/>
      <c r="K5" s="573"/>
      <c r="L5" s="573"/>
      <c r="M5" s="573"/>
      <c r="N5" s="573"/>
      <c r="O5" s="572"/>
      <c r="P5" s="572"/>
      <c r="Q5" s="559"/>
      <c r="R5" s="559"/>
      <c r="S5" s="559"/>
      <c r="T5" s="559"/>
      <c r="U5" s="559"/>
      <c r="V5" s="559"/>
      <c r="W5" s="574"/>
      <c r="X5" s="574"/>
      <c r="Y5" s="572"/>
      <c r="Z5" s="572"/>
      <c r="AA5" s="572"/>
      <c r="AB5" s="572"/>
      <c r="AC5" s="572"/>
      <c r="AD5" s="572"/>
      <c r="AE5" s="575"/>
      <c r="AF5" s="576" t="s">
        <v>3347</v>
      </c>
    </row>
    <row r="6" spans="1:32" ht="12" customHeight="1">
      <c r="A6" s="559"/>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row>
    <row r="7" spans="1:32" ht="18" customHeight="1">
      <c r="A7" s="1234" t="s">
        <v>411</v>
      </c>
      <c r="B7" s="1257" t="s">
        <v>711</v>
      </c>
      <c r="C7" s="1258"/>
      <c r="D7" s="1259"/>
      <c r="E7" s="1260">
        <f>第二面!K14</f>
        <v>0</v>
      </c>
      <c r="F7" s="1261"/>
      <c r="G7" s="1261"/>
      <c r="H7" s="1261"/>
      <c r="I7" s="1261"/>
      <c r="J7" s="1261"/>
      <c r="K7" s="1261"/>
      <c r="L7" s="1261"/>
      <c r="M7" s="1261"/>
      <c r="N7" s="1261"/>
      <c r="O7" s="1261"/>
      <c r="P7" s="1261"/>
      <c r="Q7" s="1261"/>
      <c r="R7" s="1261"/>
      <c r="S7" s="1261"/>
      <c r="T7" s="1261"/>
      <c r="U7" s="1261"/>
      <c r="V7" s="1262"/>
      <c r="W7" s="1257" t="s">
        <v>712</v>
      </c>
      <c r="X7" s="1263"/>
      <c r="Y7" s="1264"/>
      <c r="Z7" s="1260">
        <f>第二面!K12</f>
        <v>0</v>
      </c>
      <c r="AA7" s="1261"/>
      <c r="AB7" s="1261"/>
      <c r="AC7" s="1261"/>
      <c r="AD7" s="1261"/>
      <c r="AE7" s="1261"/>
      <c r="AF7" s="1262"/>
    </row>
    <row r="8" spans="1:32" ht="18" customHeight="1">
      <c r="A8" s="1255"/>
      <c r="B8" s="1237" t="s">
        <v>713</v>
      </c>
      <c r="C8" s="1238"/>
      <c r="D8" s="1239"/>
      <c r="E8" s="1265">
        <f>第二面!K16</f>
        <v>0</v>
      </c>
      <c r="F8" s="1266"/>
      <c r="G8" s="1266"/>
      <c r="H8" s="1266"/>
      <c r="I8" s="1266"/>
      <c r="J8" s="1266"/>
      <c r="K8" s="1266"/>
      <c r="L8" s="1266"/>
      <c r="M8" s="1266"/>
      <c r="N8" s="1266"/>
      <c r="O8" s="1266"/>
      <c r="P8" s="1266"/>
      <c r="Q8" s="1266"/>
      <c r="R8" s="1266"/>
      <c r="S8" s="1266"/>
      <c r="T8" s="1266"/>
      <c r="U8" s="1266"/>
      <c r="V8" s="1267"/>
      <c r="W8" s="1257" t="s">
        <v>413</v>
      </c>
      <c r="X8" s="1263"/>
      <c r="Y8" s="1264"/>
      <c r="Z8" s="1260">
        <f>第二面!K17</f>
        <v>0</v>
      </c>
      <c r="AA8" s="1261"/>
      <c r="AB8" s="1261"/>
      <c r="AC8" s="1261"/>
      <c r="AD8" s="1261"/>
      <c r="AE8" s="1261"/>
      <c r="AF8" s="1262"/>
    </row>
    <row r="9" spans="1:32" ht="18" customHeight="1">
      <c r="A9" s="1256"/>
      <c r="B9" s="1240"/>
      <c r="C9" s="1241"/>
      <c r="D9" s="1242"/>
      <c r="E9" s="1268"/>
      <c r="F9" s="1269"/>
      <c r="G9" s="1269"/>
      <c r="H9" s="1269"/>
      <c r="I9" s="1269"/>
      <c r="J9" s="1269"/>
      <c r="K9" s="1269"/>
      <c r="L9" s="1269"/>
      <c r="M9" s="1269"/>
      <c r="N9" s="1269"/>
      <c r="O9" s="1269"/>
      <c r="P9" s="1269"/>
      <c r="Q9" s="1269"/>
      <c r="R9" s="1269"/>
      <c r="S9" s="1269"/>
      <c r="T9" s="1269"/>
      <c r="U9" s="1269"/>
      <c r="V9" s="1270"/>
      <c r="W9" s="1257" t="s">
        <v>414</v>
      </c>
      <c r="X9" s="1263"/>
      <c r="Y9" s="1264"/>
      <c r="Z9" s="1231"/>
      <c r="AA9" s="1232"/>
      <c r="AB9" s="1232"/>
      <c r="AC9" s="1232"/>
      <c r="AD9" s="1232"/>
      <c r="AE9" s="1232"/>
      <c r="AF9" s="1233"/>
    </row>
    <row r="10" spans="1:32" ht="8.25" customHeight="1" thickBot="1">
      <c r="A10" s="559"/>
      <c r="B10" s="559"/>
      <c r="C10" s="559"/>
      <c r="D10" s="559"/>
      <c r="E10" s="559"/>
      <c r="F10" s="559"/>
      <c r="G10" s="559"/>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row>
    <row r="11" spans="1:32" ht="21" customHeight="1" thickBot="1">
      <c r="A11" s="1234" t="s">
        <v>3348</v>
      </c>
      <c r="B11" s="1237" t="s">
        <v>3349</v>
      </c>
      <c r="C11" s="1238"/>
      <c r="D11" s="1239"/>
      <c r="E11" s="1243" t="s">
        <v>3350</v>
      </c>
      <c r="F11" s="1244"/>
      <c r="G11" s="1244"/>
      <c r="H11" s="1244"/>
      <c r="I11" s="1244"/>
      <c r="J11" s="1215" t="s">
        <v>542</v>
      </c>
      <c r="K11" s="1229"/>
      <c r="L11" s="579"/>
      <c r="M11" s="565" t="s">
        <v>543</v>
      </c>
      <c r="N11" s="579"/>
      <c r="O11" s="565" t="s">
        <v>3351</v>
      </c>
      <c r="P11" s="579"/>
      <c r="Q11" s="565" t="s">
        <v>3352</v>
      </c>
      <c r="R11" s="580"/>
      <c r="S11" s="1245" t="s">
        <v>3353</v>
      </c>
      <c r="T11" s="1244"/>
      <c r="U11" s="1244"/>
      <c r="V11" s="1244"/>
      <c r="W11" s="1244"/>
      <c r="X11" s="1215" t="s">
        <v>542</v>
      </c>
      <c r="Y11" s="1229"/>
      <c r="Z11" s="579"/>
      <c r="AA11" s="565" t="s">
        <v>543</v>
      </c>
      <c r="AB11" s="579"/>
      <c r="AC11" s="565" t="s">
        <v>3351</v>
      </c>
      <c r="AD11" s="579"/>
      <c r="AE11" s="565" t="s">
        <v>3352</v>
      </c>
      <c r="AF11" s="581"/>
    </row>
    <row r="12" spans="1:32" ht="14.25" customHeight="1" thickBot="1">
      <c r="A12" s="1235"/>
      <c r="B12" s="1240"/>
      <c r="C12" s="1241"/>
      <c r="D12" s="1242"/>
      <c r="E12" s="1246" t="s">
        <v>3354</v>
      </c>
      <c r="F12" s="1247"/>
      <c r="G12" s="1247"/>
      <c r="H12" s="1247"/>
      <c r="I12" s="1247"/>
      <c r="J12" s="1248"/>
      <c r="K12" s="1248"/>
      <c r="L12" s="1248"/>
      <c r="M12" s="1248"/>
      <c r="N12" s="1248"/>
      <c r="O12" s="1248"/>
      <c r="P12" s="1248"/>
      <c r="Q12" s="1248"/>
      <c r="R12" s="1248"/>
      <c r="S12" s="1247"/>
      <c r="T12" s="1247"/>
      <c r="U12" s="1247"/>
      <c r="V12" s="1247"/>
      <c r="W12" s="1247"/>
      <c r="X12" s="1248"/>
      <c r="Y12" s="1248"/>
      <c r="Z12" s="1248"/>
      <c r="AA12" s="1248"/>
      <c r="AB12" s="1248"/>
      <c r="AC12" s="1248"/>
      <c r="AD12" s="1248"/>
      <c r="AE12" s="1248"/>
      <c r="AF12" s="1249"/>
    </row>
    <row r="13" spans="1:32" ht="23.25" customHeight="1">
      <c r="A13" s="1235"/>
      <c r="B13" s="1250" t="s">
        <v>714</v>
      </c>
      <c r="C13" s="1251"/>
      <c r="D13" s="1251"/>
      <c r="E13" s="1252" t="s">
        <v>3355</v>
      </c>
      <c r="F13" s="1253"/>
      <c r="G13" s="1253"/>
      <c r="H13" s="1253"/>
      <c r="I13" s="1253"/>
      <c r="J13" s="1253"/>
      <c r="K13" s="1254"/>
      <c r="L13" s="1252" t="s">
        <v>3356</v>
      </c>
      <c r="M13" s="1253"/>
      <c r="N13" s="1253"/>
      <c r="O13" s="1253"/>
      <c r="P13" s="1253"/>
      <c r="Q13" s="1253"/>
      <c r="R13" s="1254"/>
      <c r="S13" s="1252" t="s">
        <v>3357</v>
      </c>
      <c r="T13" s="1253"/>
      <c r="U13" s="1253"/>
      <c r="V13" s="1253"/>
      <c r="W13" s="1253"/>
      <c r="X13" s="1253"/>
      <c r="Y13" s="1254"/>
      <c r="Z13" s="1271" t="s">
        <v>3358</v>
      </c>
      <c r="AA13" s="1272"/>
      <c r="AB13" s="1272"/>
      <c r="AC13" s="1272"/>
      <c r="AD13" s="1272"/>
      <c r="AE13" s="1272"/>
      <c r="AF13" s="1273"/>
    </row>
    <row r="14" spans="1:32" ht="21" customHeight="1">
      <c r="A14" s="1235"/>
      <c r="B14" s="1250"/>
      <c r="C14" s="1251"/>
      <c r="D14" s="1251"/>
      <c r="E14" s="1274" t="s">
        <v>33</v>
      </c>
      <c r="F14" s="1275"/>
      <c r="G14" s="1275" t="s">
        <v>3359</v>
      </c>
      <c r="H14" s="1275"/>
      <c r="I14" s="1275"/>
      <c r="J14" s="1275"/>
      <c r="K14" s="1276"/>
      <c r="L14" s="582" t="s">
        <v>3360</v>
      </c>
      <c r="M14" s="583" t="s">
        <v>3361</v>
      </c>
      <c r="N14" s="582" t="s">
        <v>3360</v>
      </c>
      <c r="O14" s="583" t="s">
        <v>3362</v>
      </c>
      <c r="P14" s="582" t="s">
        <v>3360</v>
      </c>
      <c r="Q14" s="583" t="s">
        <v>397</v>
      </c>
      <c r="R14" s="584"/>
      <c r="S14" s="1274" t="s">
        <v>33</v>
      </c>
      <c r="T14" s="1275"/>
      <c r="U14" s="1275" t="s">
        <v>3359</v>
      </c>
      <c r="V14" s="1275"/>
      <c r="W14" s="1275"/>
      <c r="X14" s="1275"/>
      <c r="Y14" s="1276"/>
      <c r="Z14" s="1277" t="s">
        <v>33</v>
      </c>
      <c r="AA14" s="1278"/>
      <c r="AB14" s="1278" t="s">
        <v>3363</v>
      </c>
      <c r="AC14" s="1278"/>
      <c r="AD14" s="1278"/>
      <c r="AE14" s="1278"/>
      <c r="AF14" s="1279"/>
    </row>
    <row r="15" spans="1:32" ht="21" customHeight="1">
      <c r="A15" s="1235"/>
      <c r="B15" s="1250"/>
      <c r="C15" s="1251"/>
      <c r="D15" s="1251"/>
      <c r="E15" s="1277" t="s">
        <v>33</v>
      </c>
      <c r="F15" s="1278"/>
      <c r="G15" s="1278" t="s">
        <v>3364</v>
      </c>
      <c r="H15" s="1278"/>
      <c r="I15" s="1278"/>
      <c r="J15" s="1278"/>
      <c r="K15" s="1279"/>
      <c r="L15" s="1294" t="s">
        <v>3365</v>
      </c>
      <c r="M15" s="1295"/>
      <c r="N15" s="1295"/>
      <c r="O15" s="1295"/>
      <c r="P15" s="1295"/>
      <c r="Q15" s="1295"/>
      <c r="R15" s="1295"/>
      <c r="S15" s="1274" t="s">
        <v>33</v>
      </c>
      <c r="T15" s="1275"/>
      <c r="U15" s="1275" t="s">
        <v>3366</v>
      </c>
      <c r="V15" s="1275"/>
      <c r="W15" s="1275"/>
      <c r="X15" s="1275"/>
      <c r="Y15" s="1276"/>
      <c r="Z15" s="1274" t="s">
        <v>33</v>
      </c>
      <c r="AA15" s="1275"/>
      <c r="AB15" s="1232" t="s">
        <v>3367</v>
      </c>
      <c r="AC15" s="1232"/>
      <c r="AD15" s="1232"/>
      <c r="AE15" s="1232"/>
      <c r="AF15" s="1280"/>
    </row>
    <row r="16" spans="1:32" ht="21" customHeight="1" thickBot="1">
      <c r="A16" s="1235"/>
      <c r="B16" s="1250"/>
      <c r="C16" s="1251"/>
      <c r="D16" s="1251"/>
      <c r="E16" s="585"/>
      <c r="F16" s="586"/>
      <c r="G16" s="586"/>
      <c r="H16" s="586"/>
      <c r="I16" s="586"/>
      <c r="J16" s="586"/>
      <c r="K16" s="587"/>
      <c r="L16" s="588" t="s">
        <v>3360</v>
      </c>
      <c r="M16" s="589" t="s">
        <v>3361</v>
      </c>
      <c r="N16" s="588" t="s">
        <v>3360</v>
      </c>
      <c r="O16" s="589" t="s">
        <v>3362</v>
      </c>
      <c r="P16" s="588" t="s">
        <v>3360</v>
      </c>
      <c r="Q16" s="589" t="s">
        <v>397</v>
      </c>
      <c r="R16" s="590"/>
      <c r="S16" s="591"/>
      <c r="T16" s="592"/>
      <c r="U16" s="592"/>
      <c r="V16" s="592"/>
      <c r="W16" s="592"/>
      <c r="X16" s="592"/>
      <c r="Y16" s="593"/>
      <c r="Z16" s="591"/>
      <c r="AA16" s="592"/>
      <c r="AB16" s="592"/>
      <c r="AC16" s="592"/>
      <c r="AD16" s="592"/>
      <c r="AE16" s="592"/>
      <c r="AF16" s="593"/>
    </row>
    <row r="17" spans="1:36" ht="15" customHeight="1">
      <c r="A17" s="1235"/>
      <c r="B17" s="1240"/>
      <c r="C17" s="1241"/>
      <c r="D17" s="1241"/>
      <c r="E17" s="1281" t="s">
        <v>3368</v>
      </c>
      <c r="F17" s="1282"/>
      <c r="G17" s="1282"/>
      <c r="H17" s="1282"/>
      <c r="I17" s="1282"/>
      <c r="J17" s="1282"/>
      <c r="K17" s="1282"/>
      <c r="L17" s="1282"/>
      <c r="M17" s="1282"/>
      <c r="N17" s="1282"/>
      <c r="O17" s="1282"/>
      <c r="P17" s="1282"/>
      <c r="Q17" s="1282"/>
      <c r="R17" s="1282"/>
      <c r="S17" s="1282"/>
      <c r="T17" s="1282"/>
      <c r="U17" s="1282"/>
      <c r="V17" s="1282"/>
      <c r="W17" s="1282"/>
      <c r="X17" s="1282"/>
      <c r="Y17" s="1282"/>
      <c r="Z17" s="1282"/>
      <c r="AA17" s="1282"/>
      <c r="AB17" s="1282"/>
      <c r="AC17" s="1282"/>
      <c r="AD17" s="1282"/>
      <c r="AE17" s="1282"/>
      <c r="AF17" s="1283"/>
    </row>
    <row r="18" spans="1:36" ht="24.75" customHeight="1">
      <c r="A18" s="1235"/>
      <c r="B18" s="1284" t="s">
        <v>715</v>
      </c>
      <c r="C18" s="1285"/>
      <c r="D18" s="1286"/>
      <c r="E18" s="1240" t="s">
        <v>708</v>
      </c>
      <c r="F18" s="1287"/>
      <c r="G18" s="1288"/>
      <c r="H18" s="1289"/>
      <c r="I18" s="1290">
        <v>11</v>
      </c>
      <c r="J18" s="1290"/>
      <c r="K18" s="1290"/>
      <c r="L18" s="1289"/>
      <c r="M18" s="1289"/>
      <c r="N18" s="1289"/>
      <c r="O18" s="1241" t="s">
        <v>387</v>
      </c>
      <c r="P18" s="1287"/>
      <c r="Q18" s="1291" t="s">
        <v>716</v>
      </c>
      <c r="R18" s="1292"/>
      <c r="S18" s="1292"/>
      <c r="T18" s="1292"/>
      <c r="U18" s="1292"/>
      <c r="V18" s="1293"/>
      <c r="W18" s="1291" t="s">
        <v>717</v>
      </c>
      <c r="X18" s="1292"/>
      <c r="Y18" s="1292"/>
      <c r="Z18" s="594"/>
      <c r="AA18" s="595" t="s">
        <v>543</v>
      </c>
      <c r="AB18" s="596"/>
      <c r="AC18" s="595" t="s">
        <v>544</v>
      </c>
      <c r="AD18" s="1296"/>
      <c r="AE18" s="1296"/>
      <c r="AF18" s="578" t="s">
        <v>545</v>
      </c>
    </row>
    <row r="19" spans="1:36" ht="24.75" customHeight="1">
      <c r="A19" s="1235"/>
      <c r="B19" s="1297" t="s">
        <v>744</v>
      </c>
      <c r="C19" s="1298"/>
      <c r="D19" s="1299"/>
      <c r="E19" s="1257" t="s">
        <v>708</v>
      </c>
      <c r="F19" s="1264"/>
      <c r="G19" s="1300"/>
      <c r="H19" s="1301"/>
      <c r="I19" s="1302">
        <v>31</v>
      </c>
      <c r="J19" s="1302"/>
      <c r="K19" s="1302"/>
      <c r="L19" s="1301"/>
      <c r="M19" s="1301"/>
      <c r="N19" s="1301"/>
      <c r="O19" s="1258" t="s">
        <v>387</v>
      </c>
      <c r="P19" s="1264"/>
      <c r="Q19" s="1284" t="s">
        <v>3369</v>
      </c>
      <c r="R19" s="1303"/>
      <c r="S19" s="1303"/>
      <c r="T19" s="1303"/>
      <c r="U19" s="1303"/>
      <c r="V19" s="1304"/>
      <c r="W19" s="1284" t="s">
        <v>717</v>
      </c>
      <c r="X19" s="1303"/>
      <c r="Y19" s="1303"/>
      <c r="Z19" s="597"/>
      <c r="AA19" s="598" t="s">
        <v>543</v>
      </c>
      <c r="AB19" s="599"/>
      <c r="AC19" s="598" t="s">
        <v>544</v>
      </c>
      <c r="AD19" s="1232"/>
      <c r="AE19" s="1232"/>
      <c r="AF19" s="577" t="s">
        <v>545</v>
      </c>
    </row>
    <row r="20" spans="1:36" ht="30" customHeight="1">
      <c r="A20" s="1235"/>
      <c r="B20" s="1257" t="s">
        <v>410</v>
      </c>
      <c r="C20" s="1258"/>
      <c r="D20" s="1259"/>
      <c r="E20" s="1260">
        <f>受付票!D8</f>
        <v>0</v>
      </c>
      <c r="F20" s="1261"/>
      <c r="G20" s="1261"/>
      <c r="H20" s="1261"/>
      <c r="I20" s="1261"/>
      <c r="J20" s="1261"/>
      <c r="K20" s="1261"/>
      <c r="L20" s="1261"/>
      <c r="M20" s="1261"/>
      <c r="N20" s="1261"/>
      <c r="O20" s="1261"/>
      <c r="P20" s="1262"/>
      <c r="Q20" s="1313" t="s">
        <v>3379</v>
      </c>
      <c r="R20" s="1314"/>
      <c r="S20" s="1315"/>
      <c r="T20" s="1260">
        <f>第三面!K5</f>
        <v>0</v>
      </c>
      <c r="U20" s="1261"/>
      <c r="V20" s="1261"/>
      <c r="W20" s="1261"/>
      <c r="X20" s="1261"/>
      <c r="Y20" s="1261"/>
      <c r="Z20" s="1261"/>
      <c r="AA20" s="1261"/>
      <c r="AB20" s="1261"/>
      <c r="AC20" s="1261"/>
      <c r="AD20" s="1261"/>
      <c r="AE20" s="1261"/>
      <c r="AF20" s="1262"/>
    </row>
    <row r="21" spans="1:36" ht="30" customHeight="1">
      <c r="A21" s="1235"/>
      <c r="B21" s="1257" t="s">
        <v>417</v>
      </c>
      <c r="C21" s="1258"/>
      <c r="D21" s="1259"/>
      <c r="E21" s="1260">
        <f>第三面!F3</f>
        <v>0</v>
      </c>
      <c r="F21" s="1261"/>
      <c r="G21" s="1261"/>
      <c r="H21" s="1261"/>
      <c r="I21" s="1261"/>
      <c r="J21" s="1261"/>
      <c r="K21" s="1261"/>
      <c r="L21" s="1261"/>
      <c r="M21" s="1261"/>
      <c r="N21" s="1261"/>
      <c r="O21" s="1261"/>
      <c r="P21" s="1261"/>
      <c r="Q21" s="1261"/>
      <c r="R21" s="1261"/>
      <c r="S21" s="1261"/>
      <c r="T21" s="1261"/>
      <c r="U21" s="1261"/>
      <c r="V21" s="1261"/>
      <c r="W21" s="1261"/>
      <c r="X21" s="1261"/>
      <c r="Y21" s="1261"/>
      <c r="Z21" s="1261"/>
      <c r="AA21" s="1261"/>
      <c r="AB21" s="1261"/>
      <c r="AC21" s="1261"/>
      <c r="AD21" s="1261"/>
      <c r="AE21" s="1261"/>
      <c r="AF21" s="1262"/>
    </row>
    <row r="22" spans="1:36" ht="24.75" customHeight="1">
      <c r="A22" s="1235"/>
      <c r="B22" s="1257" t="s">
        <v>418</v>
      </c>
      <c r="C22" s="1258"/>
      <c r="D22" s="1259"/>
      <c r="E22" s="1265">
        <f>第三面!P26</f>
        <v>0</v>
      </c>
      <c r="F22" s="1266"/>
      <c r="G22" s="1266"/>
      <c r="H22" s="1266"/>
      <c r="I22" s="1266"/>
      <c r="J22" s="1266"/>
      <c r="K22" s="1266"/>
      <c r="L22" s="1267"/>
      <c r="M22" s="1237" t="s">
        <v>718</v>
      </c>
      <c r="N22" s="1305"/>
      <c r="O22" s="1305"/>
      <c r="P22" s="1306"/>
      <c r="Q22" s="1307"/>
      <c r="R22" s="1308"/>
      <c r="S22" s="1308"/>
      <c r="T22" s="1308"/>
      <c r="U22" s="1308"/>
      <c r="V22" s="1309"/>
      <c r="W22" s="1310" t="s">
        <v>719</v>
      </c>
      <c r="X22" s="1311"/>
      <c r="Y22" s="1312"/>
      <c r="Z22" s="1265">
        <f>第三面!J35</f>
        <v>0</v>
      </c>
      <c r="AA22" s="1266"/>
      <c r="AB22" s="1266"/>
      <c r="AC22" s="1266"/>
      <c r="AD22" s="1267"/>
      <c r="AE22" s="1237" t="s">
        <v>649</v>
      </c>
      <c r="AF22" s="1306"/>
      <c r="AJ22" s="600"/>
    </row>
    <row r="23" spans="1:36" ht="24.75" customHeight="1">
      <c r="A23" s="1235"/>
      <c r="B23" s="1257" t="s">
        <v>720</v>
      </c>
      <c r="C23" s="1258"/>
      <c r="D23" s="1259"/>
      <c r="E23" s="251" t="s">
        <v>33</v>
      </c>
      <c r="F23" s="1316" t="s">
        <v>3383</v>
      </c>
      <c r="G23" s="1314"/>
      <c r="H23" s="1314"/>
      <c r="I23" s="1314"/>
      <c r="J23" s="1314"/>
      <c r="K23" s="1314"/>
      <c r="L23" s="251" t="s">
        <v>33</v>
      </c>
      <c r="M23" s="1317" t="s">
        <v>3384</v>
      </c>
      <c r="N23" s="1318"/>
      <c r="O23" s="1318"/>
      <c r="P23" s="1318"/>
      <c r="Q23" s="1318"/>
      <c r="R23" s="1318"/>
      <c r="S23" s="1318"/>
      <c r="T23" s="1318"/>
      <c r="U23" s="251" t="s">
        <v>33</v>
      </c>
      <c r="V23" s="1319" t="s">
        <v>3385</v>
      </c>
      <c r="W23" s="1320"/>
      <c r="X23" s="1320"/>
      <c r="Y23" s="1232"/>
      <c r="Z23" s="1232"/>
      <c r="AA23" s="1232"/>
      <c r="AB23" s="1232"/>
      <c r="AC23" s="1232"/>
      <c r="AD23" s="1232"/>
      <c r="AE23" s="1232"/>
      <c r="AF23" s="612" t="s">
        <v>100</v>
      </c>
    </row>
    <row r="24" spans="1:36" ht="27" customHeight="1">
      <c r="A24" s="1236"/>
      <c r="B24" s="1257" t="s">
        <v>3370</v>
      </c>
      <c r="C24" s="1258"/>
      <c r="D24" s="1259"/>
      <c r="E24" s="1313" t="s">
        <v>3371</v>
      </c>
      <c r="F24" s="1314"/>
      <c r="G24" s="1314"/>
      <c r="H24" s="1314"/>
      <c r="I24" s="1314"/>
      <c r="J24" s="1314"/>
      <c r="K24" s="1314"/>
      <c r="L24" s="1314"/>
      <c r="M24" s="1314"/>
      <c r="N24" s="1314"/>
      <c r="O24" s="1314"/>
      <c r="P24" s="1314"/>
      <c r="Q24" s="1314"/>
      <c r="R24" s="1314"/>
      <c r="S24" s="1232" t="s">
        <v>33</v>
      </c>
      <c r="T24" s="1232"/>
      <c r="U24" s="1314" t="s">
        <v>401</v>
      </c>
      <c r="V24" s="1314"/>
      <c r="W24" s="1232" t="s">
        <v>33</v>
      </c>
      <c r="X24" s="1232"/>
      <c r="Y24" s="1314" t="s">
        <v>402</v>
      </c>
      <c r="Z24" s="1314"/>
      <c r="AA24" s="1232" t="s">
        <v>33</v>
      </c>
      <c r="AB24" s="1232"/>
      <c r="AC24" s="1314" t="s">
        <v>3372</v>
      </c>
      <c r="AD24" s="1314"/>
      <c r="AE24" s="1314"/>
      <c r="AF24" s="1315"/>
    </row>
    <row r="25" spans="1:36" ht="15.75" customHeight="1">
      <c r="A25" s="1364" t="s">
        <v>721</v>
      </c>
      <c r="B25" s="1310" t="s">
        <v>412</v>
      </c>
      <c r="C25" s="1366"/>
      <c r="D25" s="1367"/>
      <c r="E25" s="1370"/>
      <c r="F25" s="1371"/>
      <c r="G25" s="1371"/>
      <c r="H25" s="1371"/>
      <c r="I25" s="1371"/>
      <c r="J25" s="1371"/>
      <c r="K25" s="1371"/>
      <c r="L25" s="1371"/>
      <c r="M25" s="1371"/>
      <c r="N25" s="1371"/>
      <c r="O25" s="1371"/>
      <c r="P25" s="1371"/>
      <c r="Q25" s="1371"/>
      <c r="R25" s="1371"/>
      <c r="S25" s="1371"/>
      <c r="T25" s="1371"/>
      <c r="U25" s="1371"/>
      <c r="V25" s="1372"/>
      <c r="W25" s="1376" t="s">
        <v>722</v>
      </c>
      <c r="X25" s="1377"/>
      <c r="Y25" s="1378"/>
      <c r="Z25" s="1379"/>
      <c r="AA25" s="1380"/>
      <c r="AB25" s="1380"/>
      <c r="AC25" s="1380"/>
      <c r="AD25" s="1380"/>
      <c r="AE25" s="1380"/>
      <c r="AF25" s="1381"/>
    </row>
    <row r="26" spans="1:36" ht="15.75" customHeight="1">
      <c r="A26" s="1365"/>
      <c r="B26" s="1291"/>
      <c r="C26" s="1368"/>
      <c r="D26" s="1369"/>
      <c r="E26" s="1373"/>
      <c r="F26" s="1374"/>
      <c r="G26" s="1374"/>
      <c r="H26" s="1374"/>
      <c r="I26" s="1374"/>
      <c r="J26" s="1374"/>
      <c r="K26" s="1374"/>
      <c r="L26" s="1374"/>
      <c r="M26" s="1374"/>
      <c r="N26" s="1374"/>
      <c r="O26" s="1374"/>
      <c r="P26" s="1374"/>
      <c r="Q26" s="1374"/>
      <c r="R26" s="1374"/>
      <c r="S26" s="1374"/>
      <c r="T26" s="1374"/>
      <c r="U26" s="1374"/>
      <c r="V26" s="1375"/>
      <c r="W26" s="1326" t="s">
        <v>414</v>
      </c>
      <c r="X26" s="1329"/>
      <c r="Y26" s="1330"/>
      <c r="Z26" s="1379"/>
      <c r="AA26" s="1380"/>
      <c r="AB26" s="1380"/>
      <c r="AC26" s="1380"/>
      <c r="AD26" s="1380"/>
      <c r="AE26" s="1380"/>
      <c r="AF26" s="1381"/>
    </row>
    <row r="27" spans="1:36" ht="15.75" customHeight="1">
      <c r="A27" s="1365"/>
      <c r="B27" s="1326" t="s">
        <v>723</v>
      </c>
      <c r="C27" s="1327"/>
      <c r="D27" s="1328"/>
      <c r="E27" s="1321"/>
      <c r="F27" s="1275"/>
      <c r="G27" s="1275"/>
      <c r="H27" s="1275"/>
      <c r="I27" s="1275"/>
      <c r="J27" s="1275"/>
      <c r="K27" s="1275"/>
      <c r="L27" s="1275"/>
      <c r="M27" s="1275"/>
      <c r="N27" s="1275"/>
      <c r="O27" s="1275"/>
      <c r="P27" s="1275"/>
      <c r="Q27" s="1275"/>
      <c r="R27" s="1275"/>
      <c r="S27" s="1275"/>
      <c r="T27" s="1275"/>
      <c r="U27" s="1275"/>
      <c r="V27" s="1322"/>
      <c r="W27" s="1376" t="s">
        <v>724</v>
      </c>
      <c r="X27" s="1377"/>
      <c r="Y27" s="1378"/>
      <c r="Z27" s="1379"/>
      <c r="AA27" s="1380"/>
      <c r="AB27" s="1380"/>
      <c r="AC27" s="1380"/>
      <c r="AD27" s="1380"/>
      <c r="AE27" s="1380"/>
      <c r="AF27" s="1381"/>
    </row>
    <row r="28" spans="1:36" ht="14.1" customHeight="1">
      <c r="A28" s="559"/>
      <c r="B28" s="602" t="s">
        <v>725</v>
      </c>
      <c r="C28" s="602"/>
      <c r="D28" s="602"/>
      <c r="E28" s="602"/>
      <c r="F28" s="602"/>
      <c r="G28" s="602"/>
      <c r="H28" s="602"/>
      <c r="I28" s="602"/>
      <c r="J28" s="559"/>
      <c r="K28" s="559"/>
      <c r="L28" s="559"/>
      <c r="M28" s="559"/>
      <c r="N28" s="559"/>
      <c r="O28" s="559"/>
      <c r="P28" s="559"/>
      <c r="Q28" s="559"/>
      <c r="R28" s="559"/>
      <c r="S28" s="559"/>
      <c r="T28" s="559"/>
      <c r="U28" s="559"/>
      <c r="V28" s="559"/>
      <c r="W28" s="559"/>
      <c r="X28" s="559"/>
      <c r="Y28" s="559"/>
      <c r="Z28" s="559"/>
      <c r="AA28" s="559"/>
      <c r="AB28" s="559"/>
      <c r="AC28" s="559"/>
      <c r="AD28" s="559"/>
      <c r="AE28" s="559"/>
      <c r="AF28" s="559"/>
    </row>
    <row r="29" spans="1:36" ht="14.1" customHeight="1">
      <c r="A29" s="559"/>
      <c r="B29" s="602" t="s">
        <v>726</v>
      </c>
      <c r="C29" s="602"/>
      <c r="D29" s="602"/>
      <c r="E29" s="602"/>
      <c r="F29" s="602"/>
      <c r="G29" s="602"/>
      <c r="H29" s="602"/>
      <c r="I29" s="602"/>
      <c r="J29" s="559"/>
      <c r="K29" s="559"/>
      <c r="L29" s="559"/>
      <c r="M29" s="559"/>
      <c r="N29" s="559"/>
      <c r="O29" s="559"/>
      <c r="P29" s="559"/>
      <c r="Q29" s="559"/>
      <c r="R29" s="559"/>
      <c r="S29" s="559"/>
      <c r="T29" s="559"/>
      <c r="U29" s="559"/>
      <c r="V29" s="559"/>
      <c r="W29" s="559"/>
      <c r="X29" s="559"/>
      <c r="Y29" s="559"/>
      <c r="Z29" s="559"/>
      <c r="AA29" s="559"/>
      <c r="AB29" s="559"/>
      <c r="AC29" s="559"/>
      <c r="AD29" s="559"/>
      <c r="AE29" s="559"/>
      <c r="AF29" s="559"/>
    </row>
    <row r="30" spans="1:36" ht="12" customHeight="1" thickBot="1">
      <c r="A30" s="559"/>
      <c r="B30" s="559"/>
      <c r="C30" s="559"/>
      <c r="D30" s="559"/>
      <c r="E30" s="559"/>
      <c r="F30" s="559"/>
      <c r="G30" s="559"/>
      <c r="H30" s="559"/>
      <c r="I30" s="559"/>
      <c r="J30" s="559"/>
      <c r="K30" s="559"/>
      <c r="L30" s="559"/>
      <c r="M30" s="559"/>
      <c r="N30" s="559"/>
      <c r="O30" s="559"/>
      <c r="P30" s="559"/>
      <c r="Q30" s="559"/>
      <c r="R30" s="559"/>
      <c r="S30" s="559"/>
      <c r="T30" s="559"/>
      <c r="U30" s="559"/>
      <c r="V30" s="559"/>
      <c r="W30" s="559"/>
      <c r="X30" s="559"/>
      <c r="Y30" s="559"/>
      <c r="Z30" s="559"/>
      <c r="AA30" s="559"/>
      <c r="AB30" s="559"/>
      <c r="AC30" s="559"/>
      <c r="AD30" s="559"/>
      <c r="AE30" s="559"/>
      <c r="AF30" s="559"/>
    </row>
    <row r="31" spans="1:36" ht="21.75" customHeight="1" thickBot="1">
      <c r="A31" s="1215" t="s">
        <v>430</v>
      </c>
      <c r="B31" s="1216"/>
      <c r="C31" s="1216"/>
      <c r="D31" s="1221"/>
      <c r="E31" s="1222"/>
      <c r="F31" s="1229"/>
      <c r="G31" s="1229"/>
      <c r="H31" s="1229"/>
      <c r="I31" s="1229"/>
      <c r="J31" s="1229"/>
      <c r="K31" s="1229"/>
      <c r="L31" s="1229"/>
      <c r="M31" s="1229"/>
      <c r="N31" s="1229"/>
      <c r="O31" s="1229"/>
      <c r="P31" s="1229"/>
      <c r="Q31" s="1229"/>
      <c r="R31" s="1229"/>
      <c r="S31" s="1223"/>
      <c r="T31" s="1222" t="s">
        <v>431</v>
      </c>
      <c r="U31" s="1229"/>
      <c r="V31" s="1223"/>
      <c r="W31" s="1358" t="s">
        <v>432</v>
      </c>
      <c r="X31" s="1359"/>
      <c r="Y31" s="1359"/>
      <c r="Z31" s="1359"/>
      <c r="AA31" s="1359"/>
      <c r="AB31" s="1359"/>
      <c r="AC31" s="1359"/>
      <c r="AD31" s="1359"/>
      <c r="AE31" s="1359"/>
      <c r="AF31" s="1360"/>
    </row>
    <row r="32" spans="1:36" ht="9.75" customHeight="1" thickBot="1">
      <c r="A32" s="559"/>
      <c r="B32" s="559"/>
      <c r="C32" s="559"/>
      <c r="D32" s="559"/>
      <c r="E32" s="559"/>
      <c r="F32" s="559"/>
      <c r="G32" s="559"/>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c r="AF32" s="559"/>
    </row>
    <row r="33" spans="1:32" ht="24" customHeight="1">
      <c r="A33" s="601" t="s">
        <v>727</v>
      </c>
      <c r="B33" s="251" t="s">
        <v>33</v>
      </c>
      <c r="C33" s="1340" t="s">
        <v>745</v>
      </c>
      <c r="D33" s="1340"/>
      <c r="E33" s="251" t="s">
        <v>33</v>
      </c>
      <c r="F33" s="1340" t="s">
        <v>411</v>
      </c>
      <c r="G33" s="1340"/>
      <c r="H33" s="251" t="s">
        <v>33</v>
      </c>
      <c r="I33" s="1341" t="s">
        <v>3380</v>
      </c>
      <c r="J33" s="1342"/>
      <c r="K33" s="1342"/>
      <c r="L33" s="251" t="s">
        <v>33</v>
      </c>
      <c r="M33" s="1341" t="s">
        <v>3381</v>
      </c>
      <c r="N33" s="1342"/>
      <c r="O33" s="251" t="s">
        <v>33</v>
      </c>
      <c r="P33" s="1341" t="s">
        <v>3382</v>
      </c>
      <c r="Q33" s="1342"/>
      <c r="R33" s="1342"/>
      <c r="S33" s="1342"/>
      <c r="T33" s="1342"/>
      <c r="U33" s="1342"/>
      <c r="V33" s="1343"/>
      <c r="W33" s="1361" t="s">
        <v>728</v>
      </c>
      <c r="X33" s="1362"/>
      <c r="Y33" s="1362"/>
      <c r="Z33" s="1362"/>
      <c r="AA33" s="1362"/>
      <c r="AB33" s="1362"/>
      <c r="AC33" s="1362"/>
      <c r="AD33" s="1362"/>
      <c r="AE33" s="1362"/>
      <c r="AF33" s="1363"/>
    </row>
    <row r="34" spans="1:32" ht="24" customHeight="1" thickBot="1">
      <c r="A34" s="603" t="s">
        <v>435</v>
      </c>
      <c r="B34" s="251" t="s">
        <v>33</v>
      </c>
      <c r="C34" s="1340" t="s">
        <v>745</v>
      </c>
      <c r="D34" s="1340"/>
      <c r="E34" s="251" t="s">
        <v>33</v>
      </c>
      <c r="F34" s="1340" t="s">
        <v>411</v>
      </c>
      <c r="G34" s="1340"/>
      <c r="H34" s="251" t="s">
        <v>33</v>
      </c>
      <c r="I34" s="1341" t="s">
        <v>3380</v>
      </c>
      <c r="J34" s="1342"/>
      <c r="K34" s="1342"/>
      <c r="L34" s="251" t="s">
        <v>33</v>
      </c>
      <c r="M34" s="1341" t="s">
        <v>3381</v>
      </c>
      <c r="N34" s="1342"/>
      <c r="O34" s="251" t="s">
        <v>33</v>
      </c>
      <c r="P34" s="1341" t="s">
        <v>3382</v>
      </c>
      <c r="Q34" s="1342"/>
      <c r="R34" s="1342"/>
      <c r="S34" s="1342"/>
      <c r="T34" s="1342"/>
      <c r="U34" s="1342"/>
      <c r="V34" s="1343"/>
      <c r="W34" s="1337"/>
      <c r="X34" s="1338"/>
      <c r="Y34" s="1338"/>
      <c r="Z34" s="1338"/>
      <c r="AA34" s="1338"/>
      <c r="AB34" s="1338"/>
      <c r="AC34" s="1338"/>
      <c r="AD34" s="1338"/>
      <c r="AE34" s="1338"/>
      <c r="AF34" s="1339"/>
    </row>
    <row r="35" spans="1:32" ht="15" customHeight="1">
      <c r="A35" s="604" t="s">
        <v>729</v>
      </c>
      <c r="B35" s="604"/>
      <c r="C35" s="605"/>
      <c r="D35" s="605"/>
      <c r="E35" s="605"/>
      <c r="F35" s="605"/>
      <c r="G35" s="605"/>
      <c r="H35" s="605"/>
      <c r="I35" s="605"/>
      <c r="J35" s="559"/>
      <c r="K35" s="559"/>
      <c r="L35" s="559"/>
      <c r="M35" s="559"/>
      <c r="N35" s="559"/>
      <c r="O35" s="559"/>
      <c r="P35" s="559"/>
      <c r="Q35" s="559"/>
      <c r="R35" s="559"/>
      <c r="S35" s="559"/>
      <c r="T35" s="559"/>
      <c r="U35" s="559"/>
      <c r="V35" s="559"/>
      <c r="W35" s="559"/>
      <c r="X35" s="559"/>
      <c r="Y35" s="559"/>
      <c r="Z35" s="559"/>
      <c r="AA35" s="559"/>
      <c r="AB35" s="559"/>
      <c r="AC35" s="559"/>
      <c r="AD35" s="559"/>
      <c r="AE35" s="559"/>
      <c r="AF35" s="559"/>
    </row>
    <row r="36" spans="1:32" ht="18" customHeight="1">
      <c r="A36" s="1234" t="s">
        <v>727</v>
      </c>
      <c r="B36" s="1326" t="s">
        <v>412</v>
      </c>
      <c r="C36" s="1327"/>
      <c r="D36" s="1328"/>
      <c r="E36" s="1321"/>
      <c r="F36" s="1275"/>
      <c r="G36" s="1275"/>
      <c r="H36" s="1275"/>
      <c r="I36" s="1275"/>
      <c r="J36" s="1275"/>
      <c r="K36" s="1275"/>
      <c r="L36" s="1275"/>
      <c r="M36" s="1275"/>
      <c r="N36" s="1275"/>
      <c r="O36" s="1275"/>
      <c r="P36" s="1275"/>
      <c r="Q36" s="1275"/>
      <c r="R36" s="1275"/>
      <c r="S36" s="1322"/>
      <c r="T36" s="1326" t="s">
        <v>730</v>
      </c>
      <c r="U36" s="1329"/>
      <c r="V36" s="1330"/>
      <c r="W36" s="1321"/>
      <c r="X36" s="1275"/>
      <c r="Y36" s="1275"/>
      <c r="Z36" s="1275"/>
      <c r="AA36" s="1275"/>
      <c r="AB36" s="1275"/>
      <c r="AC36" s="1275"/>
      <c r="AD36" s="1275"/>
      <c r="AE36" s="1275"/>
      <c r="AF36" s="1322"/>
    </row>
    <row r="37" spans="1:32" ht="18" customHeight="1">
      <c r="A37" s="1255"/>
      <c r="B37" s="1331" t="s">
        <v>731</v>
      </c>
      <c r="C37" s="1332"/>
      <c r="D37" s="1333"/>
      <c r="E37" s="1321"/>
      <c r="F37" s="1275"/>
      <c r="G37" s="1275"/>
      <c r="H37" s="1275"/>
      <c r="I37" s="1275"/>
      <c r="J37" s="1275"/>
      <c r="K37" s="1275"/>
      <c r="L37" s="1275"/>
      <c r="M37" s="1275"/>
      <c r="N37" s="1275"/>
      <c r="O37" s="1275"/>
      <c r="P37" s="1275"/>
      <c r="Q37" s="1275"/>
      <c r="R37" s="1275"/>
      <c r="S37" s="1322"/>
      <c r="T37" s="1326" t="s">
        <v>413</v>
      </c>
      <c r="U37" s="1329"/>
      <c r="V37" s="1330"/>
      <c r="W37" s="1321"/>
      <c r="X37" s="1275"/>
      <c r="Y37" s="1275"/>
      <c r="Z37" s="1275"/>
      <c r="AA37" s="1275"/>
      <c r="AB37" s="1275"/>
      <c r="AC37" s="1275"/>
      <c r="AD37" s="1275"/>
      <c r="AE37" s="1275"/>
      <c r="AF37" s="1322"/>
    </row>
    <row r="38" spans="1:32" ht="18" customHeight="1">
      <c r="A38" s="1256"/>
      <c r="B38" s="1334"/>
      <c r="C38" s="1335"/>
      <c r="D38" s="1336"/>
      <c r="E38" s="1321"/>
      <c r="F38" s="1275"/>
      <c r="G38" s="1275"/>
      <c r="H38" s="1275"/>
      <c r="I38" s="1275"/>
      <c r="J38" s="1275"/>
      <c r="K38" s="1275"/>
      <c r="L38" s="1275"/>
      <c r="M38" s="1275"/>
      <c r="N38" s="1275"/>
      <c r="O38" s="1275"/>
      <c r="P38" s="1275"/>
      <c r="Q38" s="1275"/>
      <c r="R38" s="1275"/>
      <c r="S38" s="1322"/>
      <c r="T38" s="1326" t="s">
        <v>414</v>
      </c>
      <c r="U38" s="1329"/>
      <c r="V38" s="1330"/>
      <c r="W38" s="1321"/>
      <c r="X38" s="1275"/>
      <c r="Y38" s="1275"/>
      <c r="Z38" s="1275"/>
      <c r="AA38" s="1275"/>
      <c r="AB38" s="1275"/>
      <c r="AC38" s="1275"/>
      <c r="AD38" s="1275"/>
      <c r="AE38" s="1275"/>
      <c r="AF38" s="1322"/>
    </row>
    <row r="39" spans="1:32" ht="7.5" customHeight="1">
      <c r="A39" s="559"/>
      <c r="B39" s="606"/>
      <c r="C39" s="606"/>
      <c r="D39" s="606"/>
      <c r="E39" s="606"/>
      <c r="F39" s="606"/>
      <c r="G39" s="606"/>
      <c r="H39" s="606"/>
      <c r="I39" s="606"/>
      <c r="J39" s="606"/>
      <c r="K39" s="606"/>
      <c r="L39" s="606"/>
      <c r="M39" s="606"/>
      <c r="N39" s="606"/>
      <c r="O39" s="606"/>
      <c r="P39" s="606"/>
      <c r="Q39" s="606"/>
      <c r="R39" s="606"/>
      <c r="S39" s="606"/>
      <c r="T39" s="606"/>
      <c r="U39" s="606"/>
      <c r="V39" s="606"/>
      <c r="W39" s="606"/>
      <c r="X39" s="606"/>
      <c r="Y39" s="606"/>
      <c r="Z39" s="606"/>
      <c r="AA39" s="606"/>
      <c r="AB39" s="606"/>
      <c r="AC39" s="606"/>
      <c r="AD39" s="606"/>
      <c r="AE39" s="606"/>
      <c r="AF39" s="559"/>
    </row>
    <row r="40" spans="1:32" ht="18" customHeight="1">
      <c r="A40" s="1323" t="s">
        <v>3373</v>
      </c>
      <c r="B40" s="1326" t="s">
        <v>412</v>
      </c>
      <c r="C40" s="1327"/>
      <c r="D40" s="1328"/>
      <c r="E40" s="1321"/>
      <c r="F40" s="1275"/>
      <c r="G40" s="1275"/>
      <c r="H40" s="1275"/>
      <c r="I40" s="1275"/>
      <c r="J40" s="1275"/>
      <c r="K40" s="1275"/>
      <c r="L40" s="1275"/>
      <c r="M40" s="1275"/>
      <c r="N40" s="1275"/>
      <c r="O40" s="1275"/>
      <c r="P40" s="1275"/>
      <c r="Q40" s="1275"/>
      <c r="R40" s="1275"/>
      <c r="S40" s="1322"/>
      <c r="T40" s="1326" t="s">
        <v>730</v>
      </c>
      <c r="U40" s="1329"/>
      <c r="V40" s="1330"/>
      <c r="W40" s="1321"/>
      <c r="X40" s="1275"/>
      <c r="Y40" s="1275"/>
      <c r="Z40" s="1275"/>
      <c r="AA40" s="1275"/>
      <c r="AB40" s="1275"/>
      <c r="AC40" s="1275"/>
      <c r="AD40" s="1275"/>
      <c r="AE40" s="1275"/>
      <c r="AF40" s="1322"/>
    </row>
    <row r="41" spans="1:32" ht="18" customHeight="1">
      <c r="A41" s="1324"/>
      <c r="B41" s="1331" t="s">
        <v>731</v>
      </c>
      <c r="C41" s="1332"/>
      <c r="D41" s="1333"/>
      <c r="E41" s="1321"/>
      <c r="F41" s="1275"/>
      <c r="G41" s="1275"/>
      <c r="H41" s="1275"/>
      <c r="I41" s="1275"/>
      <c r="J41" s="1275"/>
      <c r="K41" s="1275"/>
      <c r="L41" s="1275"/>
      <c r="M41" s="1275"/>
      <c r="N41" s="1275"/>
      <c r="O41" s="1275"/>
      <c r="P41" s="1275"/>
      <c r="Q41" s="1275"/>
      <c r="R41" s="1275"/>
      <c r="S41" s="1322"/>
      <c r="T41" s="1326" t="s">
        <v>413</v>
      </c>
      <c r="U41" s="1329"/>
      <c r="V41" s="1330"/>
      <c r="W41" s="1321"/>
      <c r="X41" s="1275"/>
      <c r="Y41" s="1275"/>
      <c r="Z41" s="1275"/>
      <c r="AA41" s="1275"/>
      <c r="AB41" s="1275"/>
      <c r="AC41" s="1275"/>
      <c r="AD41" s="1275"/>
      <c r="AE41" s="1275"/>
      <c r="AF41" s="1322"/>
    </row>
    <row r="42" spans="1:32" ht="18" customHeight="1">
      <c r="A42" s="1325"/>
      <c r="B42" s="1334"/>
      <c r="C42" s="1335"/>
      <c r="D42" s="1336"/>
      <c r="E42" s="1321"/>
      <c r="F42" s="1275"/>
      <c r="G42" s="1275"/>
      <c r="H42" s="1275"/>
      <c r="I42" s="1275"/>
      <c r="J42" s="1275"/>
      <c r="K42" s="1275"/>
      <c r="L42" s="1275"/>
      <c r="M42" s="1275"/>
      <c r="N42" s="1275"/>
      <c r="O42" s="1275"/>
      <c r="P42" s="1275"/>
      <c r="Q42" s="1275"/>
      <c r="R42" s="1275"/>
      <c r="S42" s="1322"/>
      <c r="T42" s="1326" t="s">
        <v>414</v>
      </c>
      <c r="U42" s="1329"/>
      <c r="V42" s="1330"/>
      <c r="W42" s="1321"/>
      <c r="X42" s="1275"/>
      <c r="Y42" s="1275"/>
      <c r="Z42" s="1275"/>
      <c r="AA42" s="1275"/>
      <c r="AB42" s="1275"/>
      <c r="AC42" s="1275"/>
      <c r="AD42" s="1275"/>
      <c r="AE42" s="1275"/>
      <c r="AF42" s="1322"/>
    </row>
    <row r="43" spans="1:32" ht="7.5" customHeight="1">
      <c r="A43" s="559"/>
      <c r="B43" s="559"/>
      <c r="C43" s="559"/>
      <c r="D43" s="559"/>
      <c r="E43" s="559"/>
      <c r="F43" s="559"/>
      <c r="G43" s="559"/>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c r="AF43" s="559"/>
    </row>
    <row r="44" spans="1:32" ht="7.5" customHeight="1" thickBot="1">
      <c r="A44" s="559"/>
      <c r="B44" s="559"/>
      <c r="C44" s="559"/>
      <c r="D44" s="559"/>
      <c r="E44" s="559"/>
      <c r="F44" s="559"/>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c r="AF44" s="559"/>
    </row>
    <row r="45" spans="1:32" s="607" customFormat="1" ht="30" customHeight="1" thickBot="1">
      <c r="A45" s="564" t="s">
        <v>732</v>
      </c>
      <c r="B45" s="1348" t="s">
        <v>733</v>
      </c>
      <c r="C45" s="1349"/>
      <c r="D45" s="1350"/>
      <c r="E45" s="1351" t="s">
        <v>3374</v>
      </c>
      <c r="F45" s="1352"/>
      <c r="G45" s="1352"/>
      <c r="H45" s="1352"/>
      <c r="I45" s="1352"/>
      <c r="J45" s="1352"/>
      <c r="K45" s="1352"/>
      <c r="L45" s="1353"/>
      <c r="M45" s="1349" t="s">
        <v>734</v>
      </c>
      <c r="N45" s="1352"/>
      <c r="O45" s="1354"/>
      <c r="P45" s="1351" t="s">
        <v>3375</v>
      </c>
      <c r="Q45" s="1352"/>
      <c r="R45" s="1352"/>
      <c r="S45" s="1352"/>
      <c r="T45" s="1352"/>
      <c r="U45" s="1352"/>
      <c r="V45" s="1353"/>
      <c r="W45" s="1355" t="s">
        <v>735</v>
      </c>
      <c r="X45" s="1225"/>
      <c r="Y45" s="1356"/>
      <c r="Z45" s="1224"/>
      <c r="AA45" s="1225"/>
      <c r="AB45" s="1225"/>
      <c r="AC45" s="1225"/>
      <c r="AD45" s="1225"/>
      <c r="AE45" s="1225"/>
      <c r="AF45" s="1357"/>
    </row>
    <row r="47" spans="1:32">
      <c r="A47" s="1344"/>
      <c r="B47" s="1344"/>
      <c r="C47" s="1344"/>
      <c r="D47" s="1344"/>
      <c r="E47" s="1344"/>
      <c r="F47" s="1344"/>
      <c r="G47" s="1344"/>
      <c r="H47" s="1344"/>
      <c r="I47" s="1344"/>
      <c r="J47" s="1344"/>
      <c r="K47" s="1344"/>
      <c r="L47" s="1344"/>
      <c r="M47" s="1344"/>
      <c r="N47" s="1344"/>
      <c r="O47" s="1344"/>
      <c r="P47" s="1344"/>
      <c r="Q47" s="1344"/>
      <c r="R47" s="1344"/>
      <c r="S47" s="1344"/>
      <c r="T47" s="1344"/>
      <c r="U47" s="1344"/>
      <c r="V47" s="1344"/>
      <c r="W47" s="1344"/>
      <c r="X47" s="1344"/>
      <c r="Y47" s="1344"/>
      <c r="Z47" s="1344"/>
      <c r="AA47" s="1344"/>
      <c r="AB47" s="1344"/>
      <c r="AC47" s="1344"/>
      <c r="AD47" s="1344"/>
      <c r="AE47" s="1344"/>
      <c r="AF47" s="1344"/>
    </row>
    <row r="48" spans="1:32">
      <c r="A48" s="1344"/>
      <c r="B48" s="1344"/>
      <c r="C48" s="1344"/>
      <c r="D48" s="1344"/>
      <c r="E48" s="1344"/>
      <c r="F48" s="1344"/>
      <c r="G48" s="1344"/>
      <c r="H48" s="1344"/>
      <c r="I48" s="1344"/>
      <c r="J48" s="1344"/>
      <c r="K48" s="1344"/>
      <c r="L48" s="1344"/>
      <c r="M48" s="1344"/>
      <c r="N48" s="1344"/>
      <c r="O48" s="1344"/>
      <c r="P48" s="1344"/>
      <c r="Q48" s="1344"/>
      <c r="R48" s="1344"/>
      <c r="S48" s="1344"/>
      <c r="T48" s="1344"/>
      <c r="U48" s="1344"/>
      <c r="V48" s="1344"/>
      <c r="W48" s="1344"/>
      <c r="X48" s="1344"/>
      <c r="Y48" s="1344"/>
      <c r="Z48" s="1344"/>
      <c r="AA48" s="1344"/>
      <c r="AB48" s="1344"/>
      <c r="AC48" s="1344"/>
      <c r="AD48" s="1344"/>
      <c r="AE48" s="1344"/>
      <c r="AF48" s="1344"/>
    </row>
    <row r="49" spans="1:60" ht="21" customHeight="1">
      <c r="A49" s="1345"/>
      <c r="B49" s="1345"/>
      <c r="C49" s="1345"/>
      <c r="D49" s="1345"/>
      <c r="E49" s="1345"/>
      <c r="F49" s="1345"/>
      <c r="G49" s="1345"/>
      <c r="H49" s="1345"/>
      <c r="I49" s="1345"/>
      <c r="J49" s="1345"/>
      <c r="K49" s="1345"/>
      <c r="L49" s="1345"/>
      <c r="M49" s="1345"/>
      <c r="N49" s="1345"/>
      <c r="O49" s="1345"/>
      <c r="P49" s="1345"/>
      <c r="Q49" s="1345"/>
      <c r="R49" s="1345"/>
      <c r="S49" s="1345"/>
      <c r="T49" s="1345"/>
      <c r="U49" s="1345"/>
      <c r="V49" s="1345"/>
      <c r="W49" s="1345"/>
      <c r="X49" s="1345"/>
      <c r="Y49" s="1345"/>
      <c r="Z49" s="1345"/>
      <c r="AA49" s="1345"/>
      <c r="AB49" s="1345"/>
      <c r="AC49" s="1345"/>
      <c r="AD49" s="1345"/>
      <c r="AE49" s="1345"/>
      <c r="AF49" s="1345"/>
    </row>
    <row r="50" spans="1:60" ht="27" customHeight="1"/>
    <row r="51" spans="1:60">
      <c r="A51" s="608"/>
      <c r="AH51" s="609"/>
      <c r="AI51" s="609"/>
      <c r="AJ51" s="609"/>
      <c r="AK51" s="609"/>
      <c r="AL51" s="609"/>
      <c r="AM51" s="609"/>
      <c r="AN51" s="609"/>
      <c r="AO51" s="609"/>
      <c r="AP51" s="609"/>
      <c r="AQ51" s="609"/>
      <c r="AR51" s="609"/>
      <c r="AS51" s="609"/>
      <c r="AT51" s="609"/>
      <c r="AU51" s="609"/>
      <c r="AV51" s="609"/>
      <c r="AW51" s="609"/>
      <c r="AX51" s="609"/>
      <c r="AY51" s="609"/>
      <c r="AZ51" s="609"/>
      <c r="BA51" s="609"/>
      <c r="BB51" s="609"/>
      <c r="BC51" s="609"/>
      <c r="BD51" s="609"/>
      <c r="BE51" s="609"/>
      <c r="BF51" s="609"/>
      <c r="BG51" s="609"/>
      <c r="BH51" s="609"/>
    </row>
    <row r="52" spans="1:60">
      <c r="A52" s="608"/>
      <c r="AH52" s="609"/>
      <c r="AI52" s="609"/>
      <c r="AJ52" s="609"/>
      <c r="AK52" s="609"/>
      <c r="AL52" s="609"/>
      <c r="AM52" s="609"/>
      <c r="AN52" s="609"/>
      <c r="AO52" s="609"/>
      <c r="AP52" s="609"/>
      <c r="AQ52" s="609"/>
      <c r="AR52" s="609"/>
      <c r="AS52" s="609"/>
      <c r="AT52" s="609"/>
      <c r="AU52" s="609"/>
      <c r="AV52" s="609"/>
      <c r="AW52" s="609"/>
      <c r="AX52" s="609"/>
      <c r="AY52" s="609"/>
      <c r="AZ52" s="609"/>
      <c r="BA52" s="609"/>
      <c r="BB52" s="609"/>
      <c r="BC52" s="609"/>
      <c r="BD52" s="609"/>
      <c r="BE52" s="609"/>
      <c r="BF52" s="609"/>
      <c r="BG52" s="609"/>
      <c r="BH52" s="609"/>
    </row>
    <row r="53" spans="1:60">
      <c r="A53" s="608"/>
      <c r="W53" s="608"/>
      <c r="AH53" s="609"/>
      <c r="AI53" s="609"/>
      <c r="AJ53" s="609"/>
      <c r="AK53" s="609"/>
      <c r="AL53" s="609"/>
      <c r="AM53" s="609"/>
      <c r="AN53" s="609"/>
      <c r="AO53" s="609"/>
      <c r="AP53" s="609"/>
      <c r="AQ53" s="609"/>
      <c r="AR53" s="609"/>
      <c r="AS53" s="609"/>
      <c r="AT53" s="609"/>
      <c r="AU53" s="609"/>
      <c r="AV53" s="609"/>
      <c r="AW53" s="609"/>
      <c r="AX53" s="609"/>
      <c r="AY53" s="609"/>
      <c r="AZ53" s="609"/>
      <c r="BA53" s="609"/>
      <c r="BB53" s="609"/>
      <c r="BC53" s="609"/>
      <c r="BD53" s="609"/>
      <c r="BE53" s="609"/>
      <c r="BF53" s="609"/>
      <c r="BG53" s="609"/>
      <c r="BH53" s="609"/>
    </row>
    <row r="54" spans="1:60">
      <c r="A54" s="608"/>
      <c r="AH54" s="609"/>
      <c r="AI54" s="609"/>
      <c r="AJ54" s="609"/>
      <c r="AK54" s="609"/>
      <c r="AL54" s="609"/>
      <c r="AM54" s="609"/>
      <c r="AN54" s="609"/>
      <c r="AO54" s="609"/>
      <c r="AP54" s="609"/>
      <c r="AQ54" s="609"/>
      <c r="AR54" s="609"/>
      <c r="AS54" s="609"/>
      <c r="AT54" s="609"/>
      <c r="AU54" s="609"/>
      <c r="AV54" s="609"/>
      <c r="AW54" s="609"/>
      <c r="AX54" s="609"/>
      <c r="AY54" s="609"/>
      <c r="AZ54" s="609"/>
      <c r="BA54" s="609"/>
      <c r="BB54" s="609"/>
      <c r="BC54" s="609"/>
      <c r="BD54" s="609"/>
      <c r="BE54" s="609"/>
      <c r="BF54" s="609"/>
      <c r="BG54" s="609"/>
      <c r="BH54" s="609"/>
    </row>
    <row r="55" spans="1:60">
      <c r="A55" s="608"/>
      <c r="AH55" s="609"/>
      <c r="AI55" s="609"/>
      <c r="AJ55" s="609"/>
      <c r="AK55" s="609"/>
      <c r="AL55" s="609"/>
      <c r="AM55" s="609"/>
      <c r="AN55" s="609"/>
      <c r="AO55" s="609"/>
      <c r="AP55" s="609"/>
      <c r="AQ55" s="609"/>
      <c r="AR55" s="609"/>
      <c r="AS55" s="609"/>
      <c r="AT55" s="609"/>
      <c r="AU55" s="609"/>
      <c r="AV55" s="609"/>
      <c r="AW55" s="609"/>
      <c r="AX55" s="609"/>
      <c r="AY55" s="609"/>
      <c r="AZ55" s="609"/>
      <c r="BA55" s="609"/>
      <c r="BB55" s="609"/>
      <c r="BC55" s="609"/>
      <c r="BD55" s="609"/>
      <c r="BE55" s="609"/>
      <c r="BF55" s="609"/>
      <c r="BG55" s="609"/>
      <c r="BH55" s="609"/>
    </row>
    <row r="56" spans="1:60">
      <c r="AH56" s="609"/>
      <c r="AI56" s="609"/>
      <c r="AJ56" s="609"/>
      <c r="AK56" s="609"/>
      <c r="AL56" s="609"/>
      <c r="AM56" s="609"/>
      <c r="AN56" s="609"/>
      <c r="AO56" s="609"/>
      <c r="AP56" s="609"/>
      <c r="AQ56" s="609"/>
      <c r="AR56" s="609"/>
      <c r="AS56" s="609"/>
      <c r="AT56" s="609"/>
      <c r="AU56" s="609"/>
      <c r="AV56" s="609"/>
      <c r="AW56" s="609"/>
      <c r="AX56" s="609"/>
      <c r="AY56" s="609"/>
      <c r="AZ56" s="609"/>
      <c r="BA56" s="609"/>
      <c r="BB56" s="609"/>
      <c r="BC56" s="609"/>
      <c r="BD56" s="609"/>
      <c r="BE56" s="609"/>
      <c r="BF56" s="609"/>
      <c r="BG56" s="609"/>
      <c r="BH56" s="609"/>
    </row>
    <row r="57" spans="1:60">
      <c r="D57" s="610"/>
      <c r="AH57" s="609"/>
      <c r="AI57" s="609"/>
      <c r="AJ57" s="609"/>
      <c r="AK57" s="609"/>
      <c r="AL57" s="609"/>
      <c r="AM57" s="609"/>
      <c r="AN57" s="609"/>
      <c r="AO57" s="609"/>
      <c r="AP57" s="609"/>
      <c r="AQ57" s="609"/>
      <c r="AR57" s="609"/>
      <c r="AS57" s="609"/>
      <c r="AT57" s="609"/>
      <c r="AU57" s="609"/>
      <c r="AV57" s="609"/>
      <c r="AW57" s="609"/>
      <c r="AX57" s="609"/>
      <c r="AY57" s="609"/>
      <c r="AZ57" s="609"/>
      <c r="BA57" s="609"/>
      <c r="BB57" s="609"/>
      <c r="BC57" s="609"/>
      <c r="BD57" s="609"/>
      <c r="BE57" s="609"/>
      <c r="BF57" s="609"/>
      <c r="BG57" s="609"/>
      <c r="BH57" s="609"/>
    </row>
    <row r="58" spans="1:60">
      <c r="D58" s="610"/>
      <c r="AH58" s="609"/>
      <c r="AI58" s="609"/>
      <c r="AJ58" s="609"/>
      <c r="AK58" s="609"/>
      <c r="AL58" s="609"/>
      <c r="AM58" s="609"/>
      <c r="AN58" s="609"/>
      <c r="AO58" s="609"/>
      <c r="AP58" s="609"/>
      <c r="AQ58" s="609"/>
      <c r="AR58" s="609"/>
      <c r="AS58" s="609"/>
      <c r="AT58" s="609"/>
      <c r="AU58" s="609"/>
      <c r="AV58" s="609"/>
      <c r="AW58" s="609"/>
      <c r="AX58" s="609"/>
      <c r="AY58" s="609"/>
      <c r="AZ58" s="609"/>
      <c r="BA58" s="609"/>
      <c r="BB58" s="609"/>
      <c r="BC58" s="609"/>
      <c r="BD58" s="609"/>
      <c r="BE58" s="609"/>
      <c r="BF58" s="609"/>
      <c r="BG58" s="609"/>
      <c r="BH58" s="609"/>
    </row>
    <row r="59" spans="1:60" ht="7.5" customHeight="1">
      <c r="D59" s="610"/>
      <c r="AH59" s="609"/>
      <c r="AI59" s="609"/>
      <c r="AJ59" s="609"/>
      <c r="AK59" s="609"/>
      <c r="AL59" s="609"/>
      <c r="AM59" s="609"/>
      <c r="AN59" s="609"/>
      <c r="AO59" s="609"/>
      <c r="AP59" s="609"/>
      <c r="AQ59" s="609"/>
      <c r="AR59" s="609"/>
      <c r="AS59" s="609"/>
      <c r="AT59" s="609"/>
      <c r="AU59" s="609"/>
      <c r="AV59" s="609"/>
      <c r="AW59" s="609"/>
      <c r="AX59" s="609"/>
      <c r="AY59" s="609"/>
      <c r="AZ59" s="609"/>
      <c r="BA59" s="609"/>
      <c r="BB59" s="609"/>
      <c r="BC59" s="609"/>
      <c r="BD59" s="609"/>
      <c r="BE59" s="609"/>
      <c r="BF59" s="609"/>
      <c r="BG59" s="609"/>
      <c r="BH59" s="609"/>
    </row>
    <row r="60" spans="1:60">
      <c r="D60" s="610"/>
      <c r="AH60" s="609"/>
      <c r="AI60" s="609"/>
      <c r="AJ60" s="609"/>
      <c r="AK60" s="609"/>
      <c r="AL60" s="609"/>
      <c r="AM60" s="609"/>
      <c r="AN60" s="609"/>
      <c r="AO60" s="609"/>
      <c r="AP60" s="609"/>
      <c r="AQ60" s="609"/>
      <c r="AR60" s="609"/>
      <c r="AS60" s="609"/>
      <c r="AT60" s="609"/>
      <c r="AU60" s="609"/>
      <c r="AV60" s="609"/>
      <c r="AW60" s="609"/>
      <c r="AX60" s="609"/>
      <c r="AY60" s="609"/>
      <c r="AZ60" s="609"/>
      <c r="BA60" s="609"/>
      <c r="BB60" s="609"/>
      <c r="BC60" s="609"/>
      <c r="BD60" s="609"/>
      <c r="BE60" s="609"/>
      <c r="BF60" s="609"/>
      <c r="BG60" s="609"/>
      <c r="BH60" s="609"/>
    </row>
    <row r="61" spans="1:60">
      <c r="D61" s="610"/>
      <c r="AH61" s="609"/>
      <c r="AI61" s="609"/>
      <c r="AJ61" s="609"/>
      <c r="AK61" s="609"/>
      <c r="AL61" s="609"/>
      <c r="AM61" s="609"/>
      <c r="AN61" s="609"/>
      <c r="AO61" s="609"/>
      <c r="AP61" s="609"/>
      <c r="AQ61" s="609"/>
      <c r="AR61" s="609"/>
      <c r="AS61" s="609"/>
      <c r="AT61" s="609"/>
      <c r="AU61" s="609"/>
      <c r="AV61" s="609"/>
      <c r="AW61" s="609"/>
      <c r="AX61" s="609"/>
      <c r="AY61" s="609"/>
      <c r="AZ61" s="609"/>
      <c r="BA61" s="609"/>
      <c r="BB61" s="609"/>
      <c r="BC61" s="609"/>
      <c r="BD61" s="609"/>
      <c r="BE61" s="609"/>
      <c r="BF61" s="609"/>
      <c r="BG61" s="609"/>
      <c r="BH61" s="609"/>
    </row>
    <row r="62" spans="1:60" ht="8.25" customHeight="1">
      <c r="D62" s="610"/>
      <c r="AH62" s="609"/>
      <c r="AI62" s="609"/>
      <c r="AJ62" s="609"/>
      <c r="AK62" s="609"/>
      <c r="AL62" s="609"/>
      <c r="AM62" s="609"/>
      <c r="AN62" s="609"/>
      <c r="AO62" s="609"/>
      <c r="AP62" s="609"/>
      <c r="AQ62" s="609"/>
      <c r="AR62" s="609"/>
      <c r="AS62" s="609"/>
      <c r="AT62" s="609"/>
      <c r="AU62" s="609"/>
      <c r="AV62" s="609"/>
      <c r="AW62" s="609"/>
      <c r="AX62" s="609"/>
      <c r="AY62" s="609"/>
      <c r="AZ62" s="609"/>
      <c r="BA62" s="609"/>
      <c r="BB62" s="609"/>
      <c r="BC62" s="609"/>
      <c r="BD62" s="609"/>
      <c r="BE62" s="609"/>
      <c r="BF62" s="609"/>
      <c r="BG62" s="609"/>
      <c r="BH62" s="609"/>
    </row>
    <row r="63" spans="1:60">
      <c r="D63" s="610"/>
      <c r="AH63" s="609"/>
      <c r="AI63" s="609"/>
      <c r="AJ63" s="609"/>
      <c r="AK63" s="609"/>
      <c r="AL63" s="609"/>
      <c r="AM63" s="609"/>
      <c r="AN63" s="609"/>
      <c r="AO63" s="609"/>
      <c r="AP63" s="609"/>
      <c r="AQ63" s="609"/>
      <c r="AR63" s="609"/>
      <c r="AS63" s="609"/>
      <c r="AT63" s="609"/>
      <c r="AU63" s="609"/>
      <c r="AV63" s="609"/>
      <c r="AW63" s="609"/>
      <c r="AX63" s="609"/>
      <c r="AY63" s="609"/>
      <c r="AZ63" s="609"/>
      <c r="BA63" s="609"/>
      <c r="BB63" s="609"/>
      <c r="BC63" s="609"/>
      <c r="BD63" s="609"/>
      <c r="BE63" s="609"/>
      <c r="BF63" s="609"/>
      <c r="BG63" s="609"/>
      <c r="BH63" s="609"/>
    </row>
    <row r="64" spans="1:60" ht="9" customHeight="1">
      <c r="D64" s="610"/>
      <c r="AH64" s="609"/>
      <c r="AI64" s="609"/>
      <c r="AJ64" s="609"/>
      <c r="AK64" s="609"/>
      <c r="AL64" s="609"/>
      <c r="AM64" s="609"/>
      <c r="AN64" s="609"/>
      <c r="AO64" s="609"/>
      <c r="AP64" s="609"/>
      <c r="AQ64" s="609"/>
      <c r="AR64" s="609"/>
      <c r="AS64" s="609"/>
      <c r="AT64" s="609"/>
      <c r="AU64" s="609"/>
      <c r="AV64" s="609"/>
      <c r="AW64" s="609"/>
      <c r="AX64" s="609"/>
      <c r="AY64" s="609"/>
      <c r="AZ64" s="609"/>
      <c r="BA64" s="609"/>
      <c r="BB64" s="609"/>
      <c r="BC64" s="609"/>
      <c r="BD64" s="609"/>
      <c r="BE64" s="609"/>
      <c r="BF64" s="609"/>
      <c r="BG64" s="609"/>
      <c r="BH64" s="609"/>
    </row>
    <row r="65" spans="4:60">
      <c r="D65" s="610"/>
      <c r="AH65" s="609"/>
      <c r="AI65" s="609"/>
      <c r="AJ65" s="609"/>
      <c r="AK65" s="609"/>
      <c r="AL65" s="609"/>
      <c r="AM65" s="609"/>
      <c r="AN65" s="609"/>
      <c r="AO65" s="609"/>
      <c r="AP65" s="609"/>
      <c r="AQ65" s="609"/>
      <c r="AR65" s="609"/>
      <c r="AS65" s="609"/>
      <c r="AT65" s="609"/>
      <c r="AU65" s="609"/>
      <c r="AV65" s="609"/>
      <c r="AW65" s="609"/>
      <c r="AX65" s="609"/>
      <c r="AY65" s="609"/>
      <c r="AZ65" s="609"/>
      <c r="BA65" s="609"/>
      <c r="BB65" s="609"/>
      <c r="BC65" s="609"/>
      <c r="BD65" s="609"/>
      <c r="BE65" s="609"/>
      <c r="BF65" s="609"/>
      <c r="BG65" s="609"/>
      <c r="BH65" s="609"/>
    </row>
    <row r="66" spans="4:60">
      <c r="D66" s="610"/>
      <c r="AH66" s="609"/>
      <c r="AI66" s="609"/>
      <c r="AJ66" s="609"/>
      <c r="AK66" s="609"/>
      <c r="AL66" s="609"/>
      <c r="AM66" s="609"/>
      <c r="AN66" s="609"/>
      <c r="AO66" s="609"/>
      <c r="AP66" s="609"/>
      <c r="AQ66" s="609"/>
      <c r="AR66" s="609"/>
      <c r="AS66" s="609"/>
      <c r="AT66" s="609"/>
      <c r="AU66" s="609"/>
      <c r="AV66" s="609"/>
      <c r="AW66" s="609"/>
      <c r="AX66" s="609"/>
      <c r="AY66" s="609"/>
      <c r="AZ66" s="609"/>
      <c r="BA66" s="609"/>
      <c r="BB66" s="609"/>
      <c r="BC66" s="609"/>
      <c r="BD66" s="609"/>
      <c r="BE66" s="609"/>
      <c r="BF66" s="609"/>
      <c r="BG66" s="609"/>
      <c r="BH66" s="609"/>
    </row>
    <row r="67" spans="4:60" ht="9" customHeight="1">
      <c r="D67" s="610"/>
      <c r="AH67" s="609"/>
      <c r="AI67" s="609"/>
      <c r="AJ67" s="609"/>
      <c r="AK67" s="609"/>
      <c r="AL67" s="609"/>
      <c r="AM67" s="609"/>
      <c r="AN67" s="609"/>
      <c r="AO67" s="609"/>
      <c r="AP67" s="609"/>
      <c r="AQ67" s="609"/>
      <c r="AR67" s="609"/>
      <c r="AS67" s="609"/>
      <c r="AT67" s="609"/>
      <c r="AU67" s="609"/>
      <c r="AV67" s="609"/>
      <c r="AW67" s="609"/>
      <c r="AX67" s="609"/>
      <c r="AY67" s="609"/>
      <c r="AZ67" s="609"/>
      <c r="BA67" s="609"/>
      <c r="BB67" s="609"/>
      <c r="BC67" s="609"/>
      <c r="BD67" s="609"/>
      <c r="BE67" s="609"/>
      <c r="BF67" s="609"/>
      <c r="BG67" s="609"/>
      <c r="BH67" s="609"/>
    </row>
    <row r="68" spans="4:60">
      <c r="D68" s="610"/>
      <c r="AH68" s="609"/>
      <c r="AI68" s="609"/>
      <c r="AJ68" s="609"/>
      <c r="AK68" s="609"/>
      <c r="AL68" s="609"/>
      <c r="AM68" s="609"/>
      <c r="AN68" s="609"/>
      <c r="AO68" s="609"/>
      <c r="AP68" s="609"/>
      <c r="AQ68" s="609"/>
      <c r="AR68" s="609"/>
      <c r="AS68" s="609"/>
      <c r="AT68" s="609"/>
      <c r="AU68" s="609"/>
      <c r="AV68" s="609"/>
      <c r="AW68" s="609"/>
      <c r="AX68" s="609"/>
      <c r="AY68" s="609"/>
      <c r="AZ68" s="609"/>
      <c r="BA68" s="609"/>
      <c r="BB68" s="609"/>
      <c r="BC68" s="609"/>
      <c r="BD68" s="609"/>
      <c r="BE68" s="609"/>
      <c r="BF68" s="609"/>
      <c r="BG68" s="609"/>
      <c r="BH68" s="609"/>
    </row>
    <row r="69" spans="4:60">
      <c r="AH69" s="609"/>
      <c r="AI69" s="609"/>
      <c r="AJ69" s="609"/>
      <c r="AK69" s="609"/>
      <c r="AL69" s="609"/>
      <c r="AM69" s="609"/>
      <c r="AN69" s="609"/>
      <c r="AO69" s="609"/>
      <c r="AP69" s="609"/>
      <c r="AQ69" s="609"/>
      <c r="AR69" s="609"/>
      <c r="AS69" s="609"/>
      <c r="AT69" s="609"/>
      <c r="AU69" s="609"/>
      <c r="AV69" s="609"/>
      <c r="AW69" s="609"/>
      <c r="AX69" s="609"/>
      <c r="AY69" s="609"/>
      <c r="AZ69" s="609"/>
      <c r="BA69" s="609"/>
      <c r="BB69" s="609"/>
      <c r="BC69" s="609"/>
      <c r="BD69" s="609"/>
      <c r="BE69" s="609"/>
      <c r="BF69" s="609"/>
      <c r="BG69" s="609"/>
      <c r="BH69" s="609"/>
    </row>
    <row r="70" spans="4:60" ht="7.5" customHeight="1">
      <c r="AH70" s="609"/>
      <c r="AI70" s="609"/>
      <c r="AJ70" s="609"/>
      <c r="AK70" s="609"/>
      <c r="AL70" s="609"/>
      <c r="AM70" s="609"/>
      <c r="AN70" s="609"/>
      <c r="AO70" s="609"/>
      <c r="AP70" s="609"/>
      <c r="AQ70" s="609"/>
      <c r="AR70" s="609"/>
      <c r="AS70" s="609"/>
      <c r="AT70" s="609"/>
      <c r="AU70" s="609"/>
      <c r="AV70" s="609"/>
      <c r="AW70" s="609"/>
      <c r="AX70" s="609"/>
      <c r="AY70" s="609"/>
      <c r="AZ70" s="609"/>
      <c r="BA70" s="609"/>
      <c r="BB70" s="609"/>
      <c r="BC70" s="609"/>
      <c r="BD70" s="609"/>
      <c r="BE70" s="609"/>
      <c r="BF70" s="609"/>
      <c r="BG70" s="609"/>
      <c r="BH70" s="609"/>
    </row>
    <row r="71" spans="4:60">
      <c r="AH71" s="609"/>
      <c r="AI71" s="609"/>
      <c r="AJ71" s="609"/>
      <c r="AK71" s="609"/>
      <c r="AL71" s="609"/>
      <c r="AM71" s="609"/>
      <c r="AN71" s="609"/>
      <c r="AO71" s="609"/>
      <c r="AP71" s="609"/>
      <c r="AQ71" s="609"/>
      <c r="AR71" s="609"/>
      <c r="AS71" s="609"/>
      <c r="AT71" s="609"/>
      <c r="AU71" s="609"/>
      <c r="AV71" s="609"/>
      <c r="AW71" s="609"/>
      <c r="AX71" s="609"/>
      <c r="AY71" s="609"/>
      <c r="AZ71" s="609"/>
      <c r="BA71" s="609"/>
      <c r="BB71" s="609"/>
      <c r="BC71" s="609"/>
      <c r="BD71" s="609"/>
      <c r="BE71" s="609"/>
      <c r="BF71" s="609"/>
      <c r="BG71" s="609"/>
      <c r="BH71" s="609"/>
    </row>
    <row r="72" spans="4:60" ht="9.75" customHeight="1">
      <c r="AH72" s="609"/>
      <c r="AI72" s="609"/>
      <c r="AJ72" s="609"/>
      <c r="AK72" s="609"/>
      <c r="AL72" s="609"/>
      <c r="AM72" s="609"/>
      <c r="AN72" s="609"/>
      <c r="AO72" s="609"/>
      <c r="AP72" s="609"/>
      <c r="AQ72" s="609"/>
      <c r="AR72" s="609"/>
      <c r="AS72" s="609"/>
      <c r="AT72" s="609"/>
      <c r="AU72" s="609"/>
      <c r="AV72" s="609"/>
      <c r="AW72" s="609"/>
      <c r="AX72" s="609"/>
      <c r="AY72" s="609"/>
      <c r="AZ72" s="609"/>
      <c r="BA72" s="609"/>
      <c r="BB72" s="609"/>
      <c r="BC72" s="609"/>
      <c r="BD72" s="609"/>
      <c r="BE72" s="609"/>
      <c r="BF72" s="609"/>
      <c r="BG72" s="609"/>
      <c r="BH72" s="609"/>
    </row>
    <row r="73" spans="4:60">
      <c r="AH73" s="609"/>
      <c r="AI73" s="609"/>
      <c r="AJ73" s="609"/>
      <c r="AK73" s="609"/>
      <c r="AL73" s="609"/>
      <c r="AM73" s="609"/>
      <c r="AN73" s="609"/>
      <c r="AO73" s="609"/>
      <c r="AP73" s="609"/>
      <c r="AQ73" s="609"/>
      <c r="AR73" s="609"/>
      <c r="AS73" s="609"/>
      <c r="AT73" s="609"/>
      <c r="AU73" s="609"/>
      <c r="AV73" s="609"/>
      <c r="AW73" s="609"/>
      <c r="AX73" s="609"/>
      <c r="AY73" s="609"/>
      <c r="AZ73" s="609"/>
      <c r="BA73" s="609"/>
      <c r="BB73" s="609"/>
      <c r="BC73" s="609"/>
      <c r="BD73" s="609"/>
      <c r="BE73" s="609"/>
      <c r="BF73" s="609"/>
      <c r="BG73" s="609"/>
      <c r="BH73" s="609"/>
    </row>
    <row r="74" spans="4:60">
      <c r="AH74" s="609"/>
      <c r="AI74" s="609"/>
      <c r="AJ74" s="609"/>
      <c r="AK74" s="609"/>
      <c r="AL74" s="609"/>
      <c r="AM74" s="609"/>
      <c r="AN74" s="609"/>
      <c r="AO74" s="609"/>
      <c r="AP74" s="609"/>
      <c r="AQ74" s="609"/>
      <c r="AR74" s="609"/>
      <c r="AS74" s="609"/>
      <c r="AT74" s="609"/>
      <c r="AU74" s="609"/>
      <c r="AV74" s="609"/>
      <c r="AW74" s="609"/>
      <c r="AX74" s="609"/>
      <c r="AY74" s="609"/>
      <c r="AZ74" s="609"/>
      <c r="BA74" s="609"/>
      <c r="BB74" s="609"/>
      <c r="BC74" s="609"/>
      <c r="BD74" s="609"/>
      <c r="BE74" s="609"/>
      <c r="BF74" s="609"/>
      <c r="BG74" s="609"/>
      <c r="BH74" s="609"/>
    </row>
    <row r="75" spans="4:60">
      <c r="AH75" s="609"/>
      <c r="AI75" s="609"/>
      <c r="AJ75" s="609"/>
      <c r="AK75" s="609"/>
      <c r="AL75" s="609"/>
      <c r="AM75" s="609"/>
      <c r="AN75" s="609"/>
      <c r="AO75" s="609"/>
      <c r="AP75" s="609"/>
      <c r="AQ75" s="609"/>
      <c r="AR75" s="609"/>
      <c r="AS75" s="609"/>
      <c r="AT75" s="609"/>
      <c r="AU75" s="609"/>
      <c r="AV75" s="609"/>
      <c r="AW75" s="609"/>
      <c r="AX75" s="609"/>
      <c r="AY75" s="609"/>
      <c r="AZ75" s="609"/>
      <c r="BA75" s="609"/>
      <c r="BB75" s="609"/>
      <c r="BC75" s="609"/>
      <c r="BD75" s="609"/>
      <c r="BE75" s="609"/>
      <c r="BF75" s="609"/>
      <c r="BG75" s="609"/>
      <c r="BH75" s="609"/>
    </row>
    <row r="76" spans="4:60">
      <c r="AH76" s="609"/>
      <c r="AI76" s="609"/>
      <c r="AJ76" s="609"/>
      <c r="AK76" s="609"/>
      <c r="AL76" s="609"/>
      <c r="AM76" s="609"/>
      <c r="AN76" s="609"/>
      <c r="AO76" s="609"/>
      <c r="AP76" s="609"/>
      <c r="AQ76" s="609"/>
      <c r="AR76" s="609"/>
      <c r="AS76" s="609"/>
      <c r="AT76" s="609"/>
      <c r="AU76" s="609"/>
      <c r="AV76" s="609"/>
      <c r="AW76" s="609"/>
      <c r="AX76" s="609"/>
      <c r="AY76" s="609"/>
      <c r="AZ76" s="609"/>
      <c r="BA76" s="609"/>
      <c r="BB76" s="609"/>
      <c r="BC76" s="609"/>
      <c r="BD76" s="609"/>
      <c r="BE76" s="609"/>
      <c r="BF76" s="609"/>
      <c r="BG76" s="609"/>
      <c r="BH76" s="609"/>
    </row>
    <row r="77" spans="4:60">
      <c r="AH77" s="609"/>
      <c r="AI77" s="609"/>
      <c r="AJ77" s="609"/>
      <c r="AK77" s="609"/>
      <c r="AL77" s="609"/>
      <c r="AM77" s="609"/>
      <c r="AN77" s="609"/>
      <c r="AO77" s="609"/>
      <c r="AP77" s="609"/>
      <c r="AQ77" s="609"/>
      <c r="AR77" s="609"/>
      <c r="AS77" s="609"/>
      <c r="AT77" s="609"/>
      <c r="AU77" s="609"/>
      <c r="AV77" s="609"/>
      <c r="AW77" s="609"/>
      <c r="AX77" s="609"/>
      <c r="AY77" s="609"/>
      <c r="AZ77" s="609"/>
      <c r="BA77" s="609"/>
      <c r="BB77" s="609"/>
      <c r="BC77" s="609"/>
      <c r="BD77" s="609"/>
      <c r="BE77" s="609"/>
      <c r="BF77" s="609"/>
      <c r="BG77" s="609"/>
      <c r="BH77" s="609"/>
    </row>
  </sheetData>
  <sheetProtection sheet="1" objects="1" scenarios="1"/>
  <mergeCells count="151">
    <mergeCell ref="A31:D31"/>
    <mergeCell ref="E31:S31"/>
    <mergeCell ref="T31:V31"/>
    <mergeCell ref="W31:AF31"/>
    <mergeCell ref="W33:AF33"/>
    <mergeCell ref="I33:K33"/>
    <mergeCell ref="M33:N33"/>
    <mergeCell ref="P33:V33"/>
    <mergeCell ref="A25:A27"/>
    <mergeCell ref="B25:D26"/>
    <mergeCell ref="E25:V26"/>
    <mergeCell ref="W25:Y25"/>
    <mergeCell ref="Z25:AF25"/>
    <mergeCell ref="W26:Y26"/>
    <mergeCell ref="Z26:AF26"/>
    <mergeCell ref="B27:D27"/>
    <mergeCell ref="E27:V27"/>
    <mergeCell ref="W27:Y27"/>
    <mergeCell ref="Z27:AF27"/>
    <mergeCell ref="A47:AF48"/>
    <mergeCell ref="A49:AF49"/>
    <mergeCell ref="J2:U2"/>
    <mergeCell ref="X2:AF2"/>
    <mergeCell ref="Q20:S20"/>
    <mergeCell ref="E20:P20"/>
    <mergeCell ref="T20:AF20"/>
    <mergeCell ref="C33:D33"/>
    <mergeCell ref="F33:G33"/>
    <mergeCell ref="B45:D45"/>
    <mergeCell ref="E45:L45"/>
    <mergeCell ref="M45:O45"/>
    <mergeCell ref="P45:V45"/>
    <mergeCell ref="W45:Y45"/>
    <mergeCell ref="Z45:AF45"/>
    <mergeCell ref="E41:S41"/>
    <mergeCell ref="T41:V41"/>
    <mergeCell ref="W41:AF41"/>
    <mergeCell ref="E42:S42"/>
    <mergeCell ref="T42:V42"/>
    <mergeCell ref="W42:AF42"/>
    <mergeCell ref="W37:AF37"/>
    <mergeCell ref="E38:S38"/>
    <mergeCell ref="T38:V38"/>
    <mergeCell ref="W38:AF38"/>
    <mergeCell ref="A40:A42"/>
    <mergeCell ref="B40:D40"/>
    <mergeCell ref="E40:S40"/>
    <mergeCell ref="T40:V40"/>
    <mergeCell ref="W40:AF40"/>
    <mergeCell ref="B41:D42"/>
    <mergeCell ref="W34:AF34"/>
    <mergeCell ref="A36:A38"/>
    <mergeCell ref="B36:D36"/>
    <mergeCell ref="E36:S36"/>
    <mergeCell ref="T36:V36"/>
    <mergeCell ref="W36:AF36"/>
    <mergeCell ref="B37:D38"/>
    <mergeCell ref="E37:S37"/>
    <mergeCell ref="T37:V37"/>
    <mergeCell ref="C34:D34"/>
    <mergeCell ref="F34:G34"/>
    <mergeCell ref="I34:K34"/>
    <mergeCell ref="M34:N34"/>
    <mergeCell ref="P34:V34"/>
    <mergeCell ref="B23:D23"/>
    <mergeCell ref="B24:D24"/>
    <mergeCell ref="E24:R24"/>
    <mergeCell ref="S24:T24"/>
    <mergeCell ref="U24:V24"/>
    <mergeCell ref="W24:X24"/>
    <mergeCell ref="Y24:Z24"/>
    <mergeCell ref="AA24:AB24"/>
    <mergeCell ref="AC24:AF24"/>
    <mergeCell ref="F23:K23"/>
    <mergeCell ref="M23:T23"/>
    <mergeCell ref="V23:X23"/>
    <mergeCell ref="Y23:AE23"/>
    <mergeCell ref="B20:D20"/>
    <mergeCell ref="B21:D21"/>
    <mergeCell ref="E21:AF21"/>
    <mergeCell ref="B22:D22"/>
    <mergeCell ref="E22:L22"/>
    <mergeCell ref="M22:P22"/>
    <mergeCell ref="Q22:V22"/>
    <mergeCell ref="W22:Y22"/>
    <mergeCell ref="Z22:AD22"/>
    <mergeCell ref="AE22:AF22"/>
    <mergeCell ref="B19:D19"/>
    <mergeCell ref="E19:F19"/>
    <mergeCell ref="G19:H19"/>
    <mergeCell ref="I19:K19"/>
    <mergeCell ref="L19:N19"/>
    <mergeCell ref="O19:P19"/>
    <mergeCell ref="Q19:V19"/>
    <mergeCell ref="W19:Y19"/>
    <mergeCell ref="AD19:AE19"/>
    <mergeCell ref="G14:K14"/>
    <mergeCell ref="S14:T14"/>
    <mergeCell ref="U14:Y14"/>
    <mergeCell ref="Z14:AA14"/>
    <mergeCell ref="AB14:AF14"/>
    <mergeCell ref="AB15:AF15"/>
    <mergeCell ref="E17:AF17"/>
    <mergeCell ref="B18:D18"/>
    <mergeCell ref="E18:F18"/>
    <mergeCell ref="G18:H18"/>
    <mergeCell ref="I18:K18"/>
    <mergeCell ref="L18:N18"/>
    <mergeCell ref="O18:P18"/>
    <mergeCell ref="Q18:V18"/>
    <mergeCell ref="W18:Y18"/>
    <mergeCell ref="E15:F15"/>
    <mergeCell ref="G15:K15"/>
    <mergeCell ref="L15:R15"/>
    <mergeCell ref="S15:T15"/>
    <mergeCell ref="U15:Y15"/>
    <mergeCell ref="Z15:AA15"/>
    <mergeCell ref="AD18:AE18"/>
    <mergeCell ref="Z9:AF9"/>
    <mergeCell ref="A11:A24"/>
    <mergeCell ref="B11:D12"/>
    <mergeCell ref="E11:I11"/>
    <mergeCell ref="J11:K11"/>
    <mergeCell ref="S11:W11"/>
    <mergeCell ref="X11:Y11"/>
    <mergeCell ref="E12:AF12"/>
    <mergeCell ref="B13:D17"/>
    <mergeCell ref="E13:K13"/>
    <mergeCell ref="A7:A9"/>
    <mergeCell ref="B7:D7"/>
    <mergeCell ref="E7:V7"/>
    <mergeCell ref="W7:Y7"/>
    <mergeCell ref="Z7:AF7"/>
    <mergeCell ref="B8:D9"/>
    <mergeCell ref="E8:V9"/>
    <mergeCell ref="W8:Y8"/>
    <mergeCell ref="Z8:AF8"/>
    <mergeCell ref="W9:Y9"/>
    <mergeCell ref="L13:R13"/>
    <mergeCell ref="S13:Y13"/>
    <mergeCell ref="Z13:AF13"/>
    <mergeCell ref="E14:F14"/>
    <mergeCell ref="B4:D4"/>
    <mergeCell ref="G4:H4"/>
    <mergeCell ref="I4:K4"/>
    <mergeCell ref="L4:M4"/>
    <mergeCell ref="O4:P4"/>
    <mergeCell ref="Q4:R4"/>
    <mergeCell ref="S4:T4"/>
    <mergeCell ref="AA4:AC4"/>
    <mergeCell ref="AD4:AF4"/>
  </mergeCells>
  <phoneticPr fontId="10"/>
  <dataValidations count="7">
    <dataValidation type="list" allowBlank="1" showInputMessage="1" showErrorMessage="1" sqref="W34:AF34" xr:uid="{28821C99-91D9-449B-A56F-00BA02EC2EA6}">
      <formula1>"来社,郵送"</formula1>
    </dataValidation>
    <dataValidation type="list" allowBlank="1" showInputMessage="1" showErrorMessage="1" sqref="E14:E15 N16 S14:S15 L14 N14 AA24 P14 P16 S24 W24 L16 Z14:Z15" xr:uid="{FE23A0E9-36D2-46DA-AB94-4F250A5F7CB1}">
      <formula1>"□,■"</formula1>
    </dataValidation>
    <dataValidation type="list" allowBlank="1" showInputMessage="1" showErrorMessage="1" sqref="S4 W18:W19" xr:uid="{BDE867F9-A0F7-47CE-B100-CFCFB8E44BB9}">
      <formula1>"平成,令和"</formula1>
    </dataValidation>
    <dataValidation type="list" allowBlank="1" showInputMessage="1" showErrorMessage="1" sqref="I18" xr:uid="{6A262BAA-99FC-44DC-89B0-B10F27104C5F}">
      <formula1>"11,21,23,25,27,29"</formula1>
    </dataValidation>
    <dataValidation type="list" allowBlank="1" showInputMessage="1" showErrorMessage="1" sqref="I19" xr:uid="{E860486F-F5B4-40A8-994F-0E9731998849}">
      <formula1>"31,33,35,37,39"</formula1>
    </dataValidation>
    <dataValidation imeMode="on" allowBlank="1" showInputMessage="1" showErrorMessage="1" sqref="Z7:AF7 W40:AF40 W36:AF36 Q22:V22 E24" xr:uid="{358EA995-1930-468B-BCE4-D5C64EAA3638}"/>
    <dataValidation type="list" allowBlank="1" showInputMessage="1" showErrorMessage="1" sqref="B33:B34 E33:E34 H33:H34 L33:L34 O33:O34 E23 L23 U23" xr:uid="{F3FBCA94-A1B1-460C-BB5D-93A6E68EA34D}">
      <formula1>"■,□"</formula1>
    </dataValidation>
  </dataValidations>
  <pageMargins left="0.39370078740157483" right="0.23622047244094491" top="0.55118110236220474" bottom="0" header="0.31496062992125984" footer="0.31496062992125984"/>
  <pageSetup paperSize="9" scale="98" orientation="portrait" blackAndWhite="1" r:id="rId1"/>
  <rowBreaks count="1" manualBreakCount="1">
    <brk id="45" max="30"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B050"/>
  </sheetPr>
  <dimension ref="A1:AC228"/>
  <sheetViews>
    <sheetView view="pageBreakPreview" zoomScaleNormal="100" zoomScaleSheetLayoutView="100" workbookViewId="0">
      <selection activeCell="S179" sqref="S179"/>
    </sheetView>
  </sheetViews>
  <sheetFormatPr defaultRowHeight="13.5"/>
  <cols>
    <col min="1" max="6" width="3.125" style="201" customWidth="1"/>
    <col min="7" max="7" width="3.25" style="201" customWidth="1"/>
    <col min="8" max="27" width="3.125" style="201" customWidth="1"/>
    <col min="28" max="28" width="2.75" style="201" customWidth="1"/>
    <col min="29" max="33" width="3.125" style="201" customWidth="1"/>
    <col min="34" max="16384" width="9" style="201"/>
  </cols>
  <sheetData>
    <row r="1" spans="1:29" ht="18.75" customHeight="1">
      <c r="A1" s="202"/>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row>
    <row r="2" spans="1:29" ht="18.75" customHeight="1">
      <c r="A2" s="299"/>
      <c r="B2" s="202" t="s">
        <v>680</v>
      </c>
      <c r="C2" s="202"/>
      <c r="D2" s="202"/>
      <c r="E2" s="202"/>
      <c r="F2" s="299"/>
      <c r="G2" s="299"/>
      <c r="H2" s="299"/>
      <c r="I2" s="299"/>
      <c r="J2" s="299"/>
      <c r="K2" s="299"/>
      <c r="L2" s="299"/>
      <c r="M2" s="299"/>
      <c r="N2" s="299"/>
      <c r="O2" s="299"/>
      <c r="P2" s="299"/>
      <c r="Q2" s="299"/>
      <c r="R2" s="299"/>
      <c r="S2" s="299"/>
      <c r="T2" s="299"/>
      <c r="U2" s="299"/>
      <c r="V2" s="299"/>
      <c r="W2" s="299"/>
      <c r="X2" s="299"/>
      <c r="Y2" s="299"/>
      <c r="Z2" s="299"/>
      <c r="AA2" s="299"/>
      <c r="AB2" s="299"/>
      <c r="AC2" s="299"/>
    </row>
    <row r="3" spans="1:29" ht="18.75" customHeight="1">
      <c r="A3" s="299"/>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row>
    <row r="4" spans="1:29" ht="18.75" customHeight="1">
      <c r="A4" s="1458" t="s">
        <v>681</v>
      </c>
      <c r="B4" s="1458"/>
      <c r="C4" s="1458"/>
      <c r="D4" s="1458"/>
      <c r="E4" s="1458"/>
      <c r="F4" s="1458"/>
      <c r="G4" s="1458"/>
      <c r="H4" s="1458"/>
      <c r="I4" s="1458"/>
      <c r="J4" s="1458"/>
      <c r="K4" s="1458"/>
      <c r="L4" s="1458"/>
      <c r="M4" s="1458"/>
      <c r="N4" s="1458"/>
      <c r="O4" s="1458"/>
      <c r="P4" s="1458"/>
      <c r="Q4" s="1458"/>
      <c r="R4" s="1458"/>
      <c r="S4" s="1458"/>
      <c r="T4" s="1458"/>
      <c r="U4" s="1458"/>
      <c r="V4" s="1458"/>
      <c r="W4" s="1458"/>
      <c r="X4" s="1458"/>
      <c r="Y4" s="1458"/>
      <c r="Z4" s="1458"/>
      <c r="AA4" s="1458"/>
      <c r="AB4" s="1458"/>
      <c r="AC4" s="1458"/>
    </row>
    <row r="5" spans="1:29" ht="18.75" customHeight="1">
      <c r="A5" s="299"/>
      <c r="B5" s="299"/>
      <c r="C5" s="299"/>
      <c r="D5" s="299"/>
      <c r="E5" s="299"/>
      <c r="F5" s="299"/>
      <c r="G5" s="299"/>
      <c r="H5" s="299"/>
      <c r="I5" s="299"/>
      <c r="J5" s="299"/>
      <c r="K5" s="299"/>
      <c r="L5" s="299"/>
      <c r="M5" s="299"/>
      <c r="N5" s="299"/>
      <c r="O5" s="299"/>
      <c r="P5" s="299"/>
      <c r="Q5" s="299"/>
      <c r="R5" s="299"/>
      <c r="S5" s="299"/>
      <c r="T5" s="299"/>
      <c r="U5" s="299"/>
      <c r="V5" s="299"/>
      <c r="W5" s="299"/>
      <c r="X5" s="299"/>
      <c r="Y5" s="299"/>
      <c r="Z5" s="299"/>
      <c r="AA5" s="299"/>
      <c r="AB5" s="299"/>
      <c r="AC5" s="202"/>
    </row>
    <row r="6" spans="1:29" ht="18.75" customHeight="1">
      <c r="A6" s="1459" t="s">
        <v>385</v>
      </c>
      <c r="B6" s="1459"/>
      <c r="C6" s="1459"/>
      <c r="D6" s="1459"/>
      <c r="E6" s="1459"/>
      <c r="F6" s="1459"/>
      <c r="G6" s="1459"/>
      <c r="H6" s="1459"/>
      <c r="I6" s="1459"/>
      <c r="J6" s="1459"/>
      <c r="K6" s="1459"/>
      <c r="L6" s="1459"/>
      <c r="M6" s="1459"/>
      <c r="N6" s="1459"/>
      <c r="O6" s="1459"/>
      <c r="P6" s="1459"/>
      <c r="Q6" s="1459"/>
      <c r="R6" s="1459"/>
      <c r="S6" s="1459"/>
      <c r="T6" s="1459"/>
      <c r="U6" s="1459"/>
      <c r="V6" s="1459"/>
      <c r="W6" s="1459"/>
      <c r="X6" s="1459"/>
      <c r="Y6" s="1459"/>
      <c r="Z6" s="1459"/>
      <c r="AA6" s="1459"/>
      <c r="AB6" s="1459"/>
      <c r="AC6" s="1459"/>
    </row>
    <row r="7" spans="1:29" ht="18.75" customHeight="1">
      <c r="A7" s="299"/>
      <c r="B7" s="299"/>
      <c r="C7" s="299"/>
      <c r="D7" s="299"/>
      <c r="E7" s="299"/>
      <c r="F7" s="299"/>
      <c r="G7" s="299"/>
      <c r="H7" s="299"/>
      <c r="I7" s="299"/>
      <c r="J7" s="299"/>
      <c r="K7" s="299"/>
      <c r="L7" s="299"/>
      <c r="M7" s="299"/>
      <c r="N7" s="299"/>
      <c r="O7" s="299"/>
      <c r="P7" s="299"/>
      <c r="Q7" s="299"/>
      <c r="R7" s="299"/>
      <c r="S7" s="299"/>
      <c r="T7" s="299"/>
      <c r="U7" s="299"/>
      <c r="V7" s="299"/>
      <c r="W7" s="299"/>
      <c r="X7" s="299"/>
      <c r="Y7" s="299"/>
      <c r="Z7" s="299"/>
      <c r="AA7" s="299"/>
      <c r="AB7" s="299"/>
      <c r="AC7" s="299"/>
    </row>
    <row r="8" spans="1:29" ht="18.75" customHeight="1">
      <c r="A8" s="300" t="s">
        <v>682</v>
      </c>
      <c r="B8" s="300"/>
      <c r="C8" s="299"/>
      <c r="D8" s="299"/>
      <c r="E8" s="299"/>
      <c r="F8" s="299"/>
      <c r="G8" s="299"/>
      <c r="H8" s="299"/>
      <c r="I8" s="299"/>
      <c r="J8" s="299"/>
      <c r="K8" s="299"/>
      <c r="L8" s="299"/>
      <c r="M8" s="299"/>
      <c r="N8" s="299"/>
      <c r="O8" s="299"/>
      <c r="P8" s="299"/>
      <c r="Q8" s="299"/>
      <c r="R8" s="299"/>
      <c r="S8" s="299"/>
      <c r="T8" s="299"/>
      <c r="U8" s="299"/>
      <c r="V8" s="299"/>
      <c r="W8" s="299"/>
      <c r="X8" s="299"/>
      <c r="Y8" s="299"/>
      <c r="Z8" s="299"/>
      <c r="AA8" s="299"/>
      <c r="AB8" s="299"/>
      <c r="AC8" s="299"/>
    </row>
    <row r="9" spans="1:29" ht="18.75" customHeight="1">
      <c r="A9" s="300" t="s">
        <v>683</v>
      </c>
      <c r="B9" s="300"/>
      <c r="C9" s="299"/>
      <c r="D9" s="299"/>
      <c r="E9" s="299"/>
      <c r="F9" s="299"/>
      <c r="G9" s="299"/>
      <c r="H9" s="299"/>
      <c r="I9" s="299"/>
      <c r="J9" s="299"/>
      <c r="K9" s="299"/>
      <c r="L9" s="299"/>
      <c r="M9" s="299"/>
      <c r="N9" s="299"/>
      <c r="O9" s="299"/>
      <c r="P9" s="299"/>
      <c r="Q9" s="299"/>
      <c r="R9" s="299"/>
      <c r="S9" s="299"/>
      <c r="T9" s="299"/>
      <c r="U9" s="299"/>
      <c r="V9" s="299"/>
      <c r="W9" s="299"/>
      <c r="X9" s="299"/>
      <c r="Y9" s="299"/>
      <c r="Z9" s="299"/>
      <c r="AA9" s="299"/>
      <c r="AB9" s="299"/>
      <c r="AC9" s="299"/>
    </row>
    <row r="10" spans="1:29" ht="18.75" customHeight="1">
      <c r="A10" s="300" t="s">
        <v>684</v>
      </c>
      <c r="B10" s="300"/>
      <c r="C10" s="299"/>
      <c r="D10" s="299"/>
      <c r="E10" s="299"/>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row>
    <row r="11" spans="1:29" ht="18.75" customHeight="1">
      <c r="A11" s="300"/>
      <c r="B11" s="300"/>
      <c r="C11" s="299"/>
      <c r="D11" s="299"/>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row>
    <row r="12" spans="1:29" ht="18.75" customHeight="1">
      <c r="A12" s="300"/>
      <c r="B12" s="300"/>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row>
    <row r="13" spans="1:29" ht="18.75" customHeight="1">
      <c r="A13" s="299"/>
      <c r="B13" s="299"/>
      <c r="C13" s="299"/>
      <c r="D13" s="299"/>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row>
    <row r="14" spans="1:29" ht="18.75" customHeight="1">
      <c r="A14" s="202"/>
      <c r="B14" s="202"/>
      <c r="C14" s="299"/>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99"/>
    </row>
    <row r="15" spans="1:29" ht="18.75" customHeight="1">
      <c r="A15" s="299"/>
      <c r="B15" s="1460" t="s">
        <v>565</v>
      </c>
      <c r="C15" s="1460"/>
      <c r="D15" s="1460"/>
      <c r="E15" s="1460"/>
      <c r="F15" s="1460"/>
      <c r="G15" s="1460"/>
      <c r="H15" s="1460"/>
      <c r="I15" s="1460"/>
      <c r="J15" s="1460"/>
      <c r="K15" s="1460"/>
      <c r="L15" s="1460"/>
      <c r="M15" s="1460"/>
      <c r="N15" s="1460"/>
      <c r="O15" s="1460"/>
      <c r="P15" s="1460"/>
      <c r="Q15" s="1460"/>
      <c r="R15" s="202"/>
      <c r="S15" s="202"/>
      <c r="T15" s="202"/>
      <c r="U15" s="202"/>
      <c r="V15" s="202"/>
      <c r="W15" s="202"/>
      <c r="X15" s="202"/>
      <c r="Y15" s="202"/>
      <c r="Z15" s="202"/>
      <c r="AA15" s="202"/>
      <c r="AB15" s="299"/>
      <c r="AC15" s="299"/>
    </row>
    <row r="16" spans="1:29" ht="18.75" customHeight="1">
      <c r="A16" s="299"/>
      <c r="B16" s="1460"/>
      <c r="C16" s="1460"/>
      <c r="D16" s="1460"/>
      <c r="E16" s="1460"/>
      <c r="F16" s="1460"/>
      <c r="G16" s="1460"/>
      <c r="H16" s="1460"/>
      <c r="I16" s="1460"/>
      <c r="J16" s="1460"/>
      <c r="K16" s="1460"/>
      <c r="L16" s="1460"/>
      <c r="M16" s="1460"/>
      <c r="N16" s="1460"/>
      <c r="O16" s="1460"/>
      <c r="P16" s="1460"/>
      <c r="Q16" s="1460"/>
      <c r="R16" s="202"/>
      <c r="S16" s="202"/>
      <c r="T16" s="202"/>
      <c r="U16" s="202"/>
      <c r="V16" s="202"/>
      <c r="W16" s="202"/>
      <c r="X16" s="202"/>
      <c r="Y16" s="202"/>
      <c r="Z16" s="202"/>
      <c r="AA16" s="202"/>
      <c r="AB16" s="299"/>
      <c r="AC16" s="299"/>
    </row>
    <row r="17" spans="1:29" ht="18.75" customHeight="1">
      <c r="A17" s="299"/>
      <c r="B17" s="202"/>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99"/>
      <c r="AC17" s="299"/>
    </row>
    <row r="18" spans="1:29" ht="18.75" customHeight="1">
      <c r="A18" s="299"/>
      <c r="B18" s="202"/>
      <c r="C18" s="202"/>
      <c r="D18" s="202"/>
      <c r="E18" s="202"/>
      <c r="F18" s="202"/>
      <c r="G18" s="202"/>
      <c r="H18" s="202"/>
      <c r="I18" s="202"/>
      <c r="J18" s="202"/>
      <c r="K18" s="202"/>
      <c r="L18" s="202"/>
      <c r="M18" s="202"/>
      <c r="N18" s="202"/>
      <c r="O18" s="202"/>
      <c r="P18" s="202"/>
      <c r="Q18" s="202"/>
      <c r="R18" s="202"/>
      <c r="S18" s="1461" t="s">
        <v>685</v>
      </c>
      <c r="T18" s="1461"/>
      <c r="U18" s="284"/>
      <c r="V18" s="284" t="s">
        <v>543</v>
      </c>
      <c r="W18" s="284"/>
      <c r="X18" s="284" t="s">
        <v>544</v>
      </c>
      <c r="Y18" s="284"/>
      <c r="Z18" s="284" t="s">
        <v>545</v>
      </c>
      <c r="AA18" s="202"/>
      <c r="AB18" s="299"/>
      <c r="AC18" s="299"/>
    </row>
    <row r="19" spans="1:29" ht="18.75" customHeight="1">
      <c r="A19" s="299"/>
      <c r="B19" s="202"/>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99"/>
      <c r="AC19" s="299"/>
    </row>
    <row r="20" spans="1:29" ht="18.75" customHeight="1">
      <c r="A20" s="299"/>
      <c r="B20" s="202"/>
      <c r="C20" s="202"/>
      <c r="D20" s="202"/>
      <c r="E20" s="202"/>
      <c r="F20" s="202"/>
      <c r="G20" s="202"/>
      <c r="H20" s="202"/>
      <c r="I20" s="202"/>
      <c r="J20" s="202"/>
      <c r="K20" s="202"/>
      <c r="L20" s="202"/>
      <c r="M20" s="202"/>
      <c r="N20" s="202"/>
      <c r="O20" s="204">
        <v>0</v>
      </c>
      <c r="P20" s="203"/>
      <c r="Q20" s="203"/>
      <c r="R20" s="203"/>
      <c r="S20" s="203"/>
      <c r="T20" s="203"/>
      <c r="U20" s="203"/>
      <c r="V20" s="203"/>
      <c r="W20" s="203"/>
      <c r="X20" s="203"/>
      <c r="Y20" s="203"/>
      <c r="Z20" s="203"/>
      <c r="AA20" s="203"/>
      <c r="AB20" s="203"/>
      <c r="AC20" s="299"/>
    </row>
    <row r="21" spans="1:29" ht="29.25" customHeight="1">
      <c r="A21" s="299"/>
      <c r="B21" s="202"/>
      <c r="C21" s="202"/>
      <c r="D21" s="299"/>
      <c r="E21" s="202"/>
      <c r="F21" s="202"/>
      <c r="G21" s="202"/>
      <c r="H21" s="202"/>
      <c r="I21" s="202"/>
      <c r="J21" s="202"/>
      <c r="K21" s="202"/>
      <c r="L21" s="1459" t="s">
        <v>567</v>
      </c>
      <c r="M21" s="1459"/>
      <c r="N21" s="1459"/>
      <c r="O21" s="1459"/>
      <c r="P21" s="1459"/>
      <c r="Q21" s="1463">
        <f>【申請書】第一面!O20</f>
        <v>0</v>
      </c>
      <c r="R21" s="1463"/>
      <c r="S21" s="1463"/>
      <c r="T21" s="1463"/>
      <c r="U21" s="1463"/>
      <c r="V21" s="1463"/>
      <c r="W21" s="1463"/>
      <c r="X21" s="1463"/>
      <c r="Y21" s="1463"/>
      <c r="Z21" s="1463"/>
      <c r="AA21" s="1463"/>
      <c r="AB21" s="299"/>
      <c r="AC21" s="299"/>
    </row>
    <row r="22" spans="1:29" ht="18.75" customHeight="1">
      <c r="A22" s="299"/>
      <c r="B22" s="202"/>
      <c r="C22" s="202"/>
      <c r="D22" s="202"/>
      <c r="E22" s="202"/>
      <c r="F22" s="202"/>
      <c r="G22" s="202"/>
      <c r="H22" s="202"/>
      <c r="I22" s="202"/>
      <c r="J22" s="202"/>
      <c r="K22" s="202"/>
      <c r="L22" s="202"/>
      <c r="M22" s="202"/>
      <c r="N22" s="202"/>
      <c r="O22" s="202"/>
      <c r="P22" s="202"/>
      <c r="Q22" s="1462" t="str">
        <f>【申請書】第一面!O21</f>
        <v/>
      </c>
      <c r="R22" s="1462"/>
      <c r="S22" s="1462"/>
      <c r="T22" s="1462"/>
      <c r="U22" s="1462"/>
      <c r="V22" s="1462"/>
      <c r="W22" s="1462"/>
      <c r="X22" s="1462"/>
      <c r="Y22" s="1462"/>
      <c r="Z22" s="1462"/>
      <c r="AA22" s="1462"/>
      <c r="AB22" s="299"/>
      <c r="AC22" s="299"/>
    </row>
    <row r="23" spans="1:29" ht="18.75" customHeight="1">
      <c r="A23" s="299"/>
      <c r="B23" s="202"/>
      <c r="C23" s="202"/>
      <c r="D23" s="202"/>
      <c r="E23" s="202"/>
      <c r="F23" s="202"/>
      <c r="G23" s="202"/>
      <c r="H23" s="202"/>
      <c r="I23" s="202"/>
      <c r="J23" s="202"/>
      <c r="K23" s="202"/>
      <c r="L23" s="202"/>
      <c r="M23" s="202"/>
      <c r="N23" s="202"/>
      <c r="O23" s="202"/>
      <c r="P23" s="202"/>
      <c r="Q23" s="1462" t="str">
        <f>【申請書】第一面!O22</f>
        <v/>
      </c>
      <c r="R23" s="1462"/>
      <c r="S23" s="1462"/>
      <c r="T23" s="1462"/>
      <c r="U23" s="1462"/>
      <c r="V23" s="1462"/>
      <c r="W23" s="1462"/>
      <c r="X23" s="1462"/>
      <c r="Y23" s="1462"/>
      <c r="Z23" s="1462"/>
      <c r="AA23" s="1462"/>
      <c r="AB23" s="202"/>
      <c r="AC23" s="299"/>
    </row>
    <row r="24" spans="1:29" ht="18.75" customHeight="1">
      <c r="A24" s="202"/>
      <c r="B24" s="202"/>
      <c r="C24" s="202"/>
      <c r="D24" s="202"/>
      <c r="E24" s="202"/>
      <c r="F24" s="202"/>
      <c r="G24" s="202"/>
      <c r="H24" s="202"/>
      <c r="I24" s="202"/>
      <c r="J24" s="202"/>
      <c r="K24" s="202"/>
      <c r="L24" s="202"/>
      <c r="M24" s="202"/>
      <c r="N24" s="202"/>
      <c r="O24" s="203"/>
      <c r="P24" s="203"/>
      <c r="Q24" s="1462" t="str">
        <f>【申請書】第一面!O23</f>
        <v/>
      </c>
      <c r="R24" s="1462"/>
      <c r="S24" s="1462"/>
      <c r="T24" s="1462"/>
      <c r="U24" s="1462"/>
      <c r="V24" s="1462"/>
      <c r="W24" s="1462"/>
      <c r="X24" s="1462"/>
      <c r="Y24" s="1462"/>
      <c r="Z24" s="1462"/>
      <c r="AA24" s="1462"/>
      <c r="AB24" s="203"/>
      <c r="AC24" s="299"/>
    </row>
    <row r="25" spans="1:29" ht="18.75" customHeight="1">
      <c r="A25" s="202"/>
      <c r="B25" s="202"/>
      <c r="C25" s="202"/>
      <c r="D25" s="202"/>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99"/>
    </row>
    <row r="26" spans="1:29" ht="18.75" customHeight="1">
      <c r="A26" s="301"/>
      <c r="B26" s="301"/>
      <c r="C26" s="301"/>
      <c r="D26" s="301"/>
      <c r="E26" s="301"/>
      <c r="F26" s="301"/>
      <c r="G26" s="301"/>
      <c r="H26" s="301"/>
      <c r="I26" s="301"/>
      <c r="J26" s="301"/>
      <c r="K26" s="301"/>
      <c r="L26" s="301"/>
      <c r="M26" s="301"/>
      <c r="N26" s="301"/>
      <c r="O26" s="205"/>
      <c r="P26" s="205"/>
      <c r="Q26" s="205"/>
      <c r="R26" s="205"/>
      <c r="S26" s="205"/>
      <c r="T26" s="205"/>
      <c r="U26" s="205"/>
      <c r="V26" s="205"/>
      <c r="W26" s="205"/>
      <c r="X26" s="205"/>
      <c r="Y26" s="205"/>
      <c r="Z26" s="205"/>
      <c r="AA26" s="205"/>
      <c r="AB26" s="205"/>
      <c r="AC26" s="301"/>
    </row>
    <row r="27" spans="1:29" ht="18.75" customHeight="1">
      <c r="A27" s="202"/>
      <c r="B27" s="233" t="s">
        <v>568</v>
      </c>
      <c r="C27" s="302"/>
      <c r="D27" s="202"/>
      <c r="E27" s="202"/>
      <c r="F27" s="202"/>
      <c r="G27" s="233"/>
      <c r="H27" s="202"/>
      <c r="I27" s="302"/>
      <c r="J27" s="202"/>
      <c r="K27" s="202"/>
      <c r="L27" s="202"/>
      <c r="M27" s="202"/>
      <c r="N27" s="202"/>
      <c r="O27" s="202"/>
      <c r="P27" s="202"/>
      <c r="Q27" s="202"/>
      <c r="R27" s="202"/>
      <c r="S27" s="202"/>
      <c r="T27" s="202"/>
      <c r="U27" s="202"/>
      <c r="V27" s="202"/>
      <c r="W27" s="202"/>
      <c r="X27" s="202"/>
      <c r="Y27" s="202"/>
      <c r="Z27" s="202"/>
      <c r="AA27" s="202"/>
      <c r="AB27" s="202"/>
      <c r="AC27" s="299"/>
    </row>
    <row r="28" spans="1:29" ht="18.75" customHeight="1">
      <c r="A28" s="302"/>
      <c r="B28" s="302"/>
      <c r="C28" s="302"/>
      <c r="D28" s="302"/>
      <c r="E28" s="302"/>
      <c r="F28" s="302"/>
      <c r="G28" s="233"/>
      <c r="H28" s="302"/>
      <c r="I28" s="302"/>
      <c r="J28" s="302"/>
      <c r="K28" s="302"/>
      <c r="L28" s="302"/>
      <c r="M28" s="302"/>
      <c r="N28" s="302"/>
      <c r="O28" s="302"/>
      <c r="P28" s="302"/>
      <c r="Q28" s="302"/>
      <c r="R28" s="302"/>
      <c r="S28" s="302"/>
      <c r="T28" s="302"/>
      <c r="U28" s="302"/>
      <c r="V28" s="302"/>
      <c r="W28" s="302"/>
      <c r="X28" s="302"/>
      <c r="Y28" s="302"/>
      <c r="Z28" s="302"/>
      <c r="AA28" s="302"/>
      <c r="AB28" s="299"/>
      <c r="AC28" s="299"/>
    </row>
    <row r="29" spans="1:29" ht="18.75" customHeight="1">
      <c r="A29" s="202"/>
      <c r="B29" s="202"/>
      <c r="C29" s="202"/>
      <c r="D29" s="202"/>
      <c r="E29" s="202"/>
      <c r="F29" s="202"/>
      <c r="G29" s="202"/>
      <c r="H29" s="202"/>
      <c r="I29" s="202"/>
      <c r="J29" s="202"/>
      <c r="K29" s="1459" t="s">
        <v>569</v>
      </c>
      <c r="L29" s="1459"/>
      <c r="M29" s="1459"/>
      <c r="N29" s="1459"/>
      <c r="O29" s="1459"/>
      <c r="P29" s="1459"/>
      <c r="Q29" s="1462" t="str">
        <f>第二面!K123</f>
        <v/>
      </c>
      <c r="R29" s="1462"/>
      <c r="S29" s="1462"/>
      <c r="T29" s="1462"/>
      <c r="U29" s="1462"/>
      <c r="V29" s="1462"/>
      <c r="W29" s="1462"/>
      <c r="X29" s="1462"/>
      <c r="Y29" s="1462"/>
      <c r="Z29" s="202"/>
      <c r="AA29" s="203"/>
      <c r="AB29" s="203"/>
      <c r="AC29" s="299"/>
    </row>
    <row r="30" spans="1:29" ht="18.75" customHeight="1">
      <c r="A30" s="299"/>
      <c r="B30" s="299"/>
      <c r="C30" s="299"/>
      <c r="D30" s="299"/>
      <c r="E30" s="299"/>
      <c r="F30" s="299"/>
      <c r="G30" s="299"/>
      <c r="H30" s="299"/>
      <c r="I30" s="299"/>
      <c r="J30" s="299"/>
      <c r="K30" s="299"/>
      <c r="L30" s="299"/>
      <c r="M30" s="299"/>
      <c r="N30" s="299"/>
      <c r="O30" s="204">
        <v>0</v>
      </c>
      <c r="P30" s="299"/>
      <c r="Q30" s="299"/>
      <c r="R30" s="299"/>
      <c r="S30" s="299"/>
      <c r="T30" s="299"/>
      <c r="U30" s="299"/>
      <c r="V30" s="299"/>
      <c r="W30" s="299"/>
      <c r="X30" s="299"/>
      <c r="Y30" s="299"/>
      <c r="Z30" s="299"/>
      <c r="AA30" s="299"/>
      <c r="AB30" s="299"/>
      <c r="AC30" s="299"/>
    </row>
    <row r="31" spans="1:29" ht="18.75" customHeight="1">
      <c r="A31" s="299"/>
      <c r="B31" s="299"/>
      <c r="C31" s="299"/>
      <c r="D31" s="299"/>
      <c r="E31" s="299"/>
      <c r="F31" s="299"/>
      <c r="G31" s="299"/>
      <c r="H31" s="299"/>
      <c r="I31" s="202"/>
      <c r="J31" s="202"/>
      <c r="K31" s="202"/>
      <c r="L31" s="202"/>
      <c r="M31" s="202"/>
      <c r="N31" s="202"/>
      <c r="O31" s="204">
        <v>0</v>
      </c>
      <c r="P31" s="204"/>
      <c r="Q31" s="204"/>
      <c r="R31" s="204"/>
      <c r="S31" s="204"/>
      <c r="T31" s="204"/>
      <c r="U31" s="204"/>
      <c r="V31" s="204"/>
      <c r="W31" s="204"/>
      <c r="X31" s="204"/>
      <c r="Y31" s="299"/>
      <c r="Z31" s="202"/>
      <c r="AA31" s="299"/>
      <c r="AB31" s="299"/>
      <c r="AC31" s="299"/>
    </row>
    <row r="32" spans="1:29" ht="18.75" customHeight="1">
      <c r="A32" s="299"/>
      <c r="B32" s="299"/>
      <c r="C32" s="299"/>
      <c r="D32" s="299"/>
      <c r="E32" s="299"/>
      <c r="F32" s="299"/>
      <c r="G32" s="299"/>
      <c r="H32" s="299"/>
      <c r="I32" s="202"/>
      <c r="J32" s="202"/>
      <c r="K32" s="202"/>
      <c r="L32" s="202"/>
      <c r="M32" s="202"/>
      <c r="N32" s="202"/>
      <c r="O32" s="202"/>
      <c r="P32" s="299"/>
      <c r="Q32" s="299"/>
      <c r="R32" s="202"/>
      <c r="S32" s="202"/>
      <c r="T32" s="202"/>
      <c r="U32" s="202"/>
      <c r="V32" s="202"/>
      <c r="W32" s="202"/>
      <c r="X32" s="202"/>
      <c r="Y32" s="299"/>
      <c r="Z32" s="202"/>
      <c r="AA32" s="299"/>
      <c r="AB32" s="299"/>
      <c r="AC32" s="299"/>
    </row>
    <row r="33" spans="1:29" ht="18.75" customHeight="1">
      <c r="A33" s="301"/>
      <c r="B33" s="205" t="s">
        <v>570</v>
      </c>
      <c r="C33" s="301"/>
      <c r="D33" s="301"/>
      <c r="E33" s="301"/>
      <c r="F33" s="301"/>
      <c r="G33" s="301"/>
      <c r="H33" s="301"/>
      <c r="I33" s="205"/>
      <c r="J33" s="205"/>
      <c r="K33" s="205"/>
      <c r="L33" s="205"/>
      <c r="M33" s="205"/>
      <c r="N33" s="205"/>
      <c r="O33" s="301"/>
      <c r="P33" s="301"/>
      <c r="Q33" s="301"/>
      <c r="R33" s="205"/>
      <c r="S33" s="205"/>
      <c r="T33" s="205"/>
      <c r="U33" s="205"/>
      <c r="V33" s="205"/>
      <c r="W33" s="205"/>
      <c r="X33" s="301"/>
      <c r="Y33" s="301"/>
      <c r="Z33" s="301"/>
      <c r="AA33" s="301"/>
      <c r="AB33" s="301"/>
      <c r="AC33" s="301"/>
    </row>
    <row r="34" spans="1:29" ht="18.75" customHeight="1">
      <c r="A34" s="202"/>
      <c r="B34" s="202"/>
      <c r="C34" s="253" t="s">
        <v>33</v>
      </c>
      <c r="D34" s="202" t="s">
        <v>686</v>
      </c>
      <c r="E34" s="202"/>
      <c r="F34" s="202"/>
      <c r="G34" s="202"/>
      <c r="H34" s="202"/>
      <c r="I34" s="202"/>
      <c r="J34" s="202"/>
      <c r="K34" s="253" t="s">
        <v>33</v>
      </c>
      <c r="L34" s="202" t="s">
        <v>572</v>
      </c>
      <c r="M34" s="202"/>
      <c r="N34" s="202"/>
      <c r="O34" s="203"/>
      <c r="P34" s="203"/>
      <c r="Q34" s="203"/>
      <c r="R34" s="203"/>
      <c r="S34" s="253" t="s">
        <v>33</v>
      </c>
      <c r="T34" s="202" t="s">
        <v>573</v>
      </c>
      <c r="U34" s="203"/>
      <c r="V34" s="203"/>
      <c r="W34" s="203"/>
      <c r="X34" s="203"/>
      <c r="Y34" s="203"/>
      <c r="Z34" s="203"/>
      <c r="AA34" s="203"/>
      <c r="AB34" s="203"/>
      <c r="AC34" s="299"/>
    </row>
    <row r="35" spans="1:29" ht="18.75" customHeight="1">
      <c r="A35" s="299"/>
      <c r="B35" s="202"/>
      <c r="C35" s="253" t="s">
        <v>33</v>
      </c>
      <c r="D35" s="299" t="s">
        <v>574</v>
      </c>
      <c r="E35" s="299"/>
      <c r="F35" s="299"/>
      <c r="G35" s="299"/>
      <c r="H35" s="299"/>
      <c r="I35" s="299"/>
      <c r="J35" s="299"/>
      <c r="K35" s="253" t="s">
        <v>33</v>
      </c>
      <c r="L35" s="299" t="s">
        <v>687</v>
      </c>
      <c r="M35" s="299"/>
      <c r="N35" s="299"/>
      <c r="O35" s="299"/>
      <c r="P35" s="299"/>
      <c r="Q35" s="299"/>
      <c r="R35" s="299"/>
      <c r="S35" s="299"/>
      <c r="T35" s="299"/>
      <c r="U35" s="299"/>
      <c r="V35" s="299"/>
      <c r="W35" s="299"/>
      <c r="X35" s="299"/>
      <c r="Y35" s="299"/>
      <c r="Z35" s="299"/>
      <c r="AA35" s="299"/>
      <c r="AB35" s="299"/>
      <c r="AC35" s="299"/>
    </row>
    <row r="36" spans="1:29" ht="18.75" customHeight="1">
      <c r="A36" s="299"/>
      <c r="B36" s="202"/>
      <c r="C36" s="303"/>
      <c r="D36" s="299"/>
      <c r="E36" s="299"/>
      <c r="F36" s="299"/>
      <c r="G36" s="299"/>
      <c r="H36" s="299"/>
      <c r="I36" s="299"/>
      <c r="J36" s="299"/>
      <c r="K36" s="202"/>
      <c r="L36" s="299"/>
      <c r="M36" s="299"/>
      <c r="N36" s="299"/>
      <c r="O36" s="299"/>
      <c r="P36" s="299"/>
      <c r="Q36" s="299"/>
      <c r="R36" s="299"/>
      <c r="S36" s="299"/>
      <c r="T36" s="299"/>
      <c r="U36" s="299"/>
      <c r="V36" s="299"/>
      <c r="W36" s="299"/>
      <c r="X36" s="299"/>
      <c r="Y36" s="299"/>
      <c r="Z36" s="299"/>
      <c r="AA36" s="299"/>
      <c r="AB36" s="299"/>
      <c r="AC36" s="299"/>
    </row>
    <row r="37" spans="1:29" ht="18.75" customHeight="1">
      <c r="A37" s="304"/>
      <c r="B37" s="205" t="s">
        <v>577</v>
      </c>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205"/>
      <c r="AA37" s="205"/>
      <c r="AB37" s="301"/>
      <c r="AC37" s="305"/>
    </row>
    <row r="38" spans="1:29" ht="18.75" customHeight="1">
      <c r="A38" s="306"/>
      <c r="B38" s="307"/>
      <c r="C38" s="209"/>
      <c r="D38" s="209"/>
      <c r="E38" s="307"/>
      <c r="F38" s="307"/>
      <c r="G38" s="307"/>
      <c r="H38" s="307"/>
      <c r="I38" s="307"/>
      <c r="J38" s="307"/>
      <c r="K38" s="307"/>
      <c r="L38" s="307"/>
      <c r="M38" s="307"/>
      <c r="N38" s="307"/>
      <c r="O38" s="307"/>
      <c r="P38" s="307"/>
      <c r="Q38" s="307"/>
      <c r="R38" s="307"/>
      <c r="S38" s="307"/>
      <c r="T38" s="307"/>
      <c r="U38" s="307"/>
      <c r="V38" s="307"/>
      <c r="W38" s="307"/>
      <c r="X38" s="307"/>
      <c r="Y38" s="307"/>
      <c r="Z38" s="307"/>
      <c r="AA38" s="307"/>
      <c r="AB38" s="307"/>
      <c r="AC38" s="308"/>
    </row>
    <row r="39" spans="1:29" ht="26.25" customHeight="1">
      <c r="A39" s="1444" t="s">
        <v>578</v>
      </c>
      <c r="B39" s="1414"/>
      <c r="C39" s="1414"/>
      <c r="D39" s="1414"/>
      <c r="E39" s="1414"/>
      <c r="F39" s="1414"/>
      <c r="G39" s="1414"/>
      <c r="H39" s="1445"/>
      <c r="I39" s="1452" t="s">
        <v>579</v>
      </c>
      <c r="J39" s="1453"/>
      <c r="K39" s="1453"/>
      <c r="L39" s="1454"/>
      <c r="M39" s="1455" t="s">
        <v>580</v>
      </c>
      <c r="N39" s="1456"/>
      <c r="O39" s="1456"/>
      <c r="P39" s="1456"/>
      <c r="Q39" s="1444" t="s">
        <v>581</v>
      </c>
      <c r="R39" s="1414"/>
      <c r="S39" s="1414"/>
      <c r="T39" s="1445"/>
      <c r="U39" s="1414" t="s">
        <v>688</v>
      </c>
      <c r="V39" s="1414"/>
      <c r="W39" s="1414"/>
      <c r="X39" s="1414"/>
      <c r="Y39" s="1414"/>
      <c r="Z39" s="1414"/>
      <c r="AA39" s="1414"/>
      <c r="AB39" s="1414"/>
      <c r="AC39" s="1445"/>
    </row>
    <row r="40" spans="1:29" ht="30" customHeight="1">
      <c r="A40" s="1444" t="s">
        <v>689</v>
      </c>
      <c r="B40" s="1414"/>
      <c r="C40" s="1414"/>
      <c r="D40" s="1414"/>
      <c r="E40" s="1414"/>
      <c r="F40" s="1414"/>
      <c r="G40" s="1414"/>
      <c r="H40" s="1445"/>
      <c r="I40" s="304"/>
      <c r="J40" s="205"/>
      <c r="K40" s="205"/>
      <c r="L40" s="309"/>
      <c r="M40" s="304"/>
      <c r="N40" s="205"/>
      <c r="O40" s="205"/>
      <c r="P40" s="309"/>
      <c r="Q40" s="304"/>
      <c r="R40" s="205"/>
      <c r="S40" s="205"/>
      <c r="T40" s="309"/>
      <c r="U40" s="1444" t="s">
        <v>690</v>
      </c>
      <c r="V40" s="1414"/>
      <c r="W40" s="1414"/>
      <c r="X40" s="1414"/>
      <c r="Y40" s="1414"/>
      <c r="Z40" s="1414"/>
      <c r="AA40" s="1414"/>
      <c r="AB40" s="1414"/>
      <c r="AC40" s="1445"/>
    </row>
    <row r="41" spans="1:29" ht="30" customHeight="1">
      <c r="A41" s="1446" t="s">
        <v>691</v>
      </c>
      <c r="B41" s="1447"/>
      <c r="C41" s="1447"/>
      <c r="D41" s="1447"/>
      <c r="E41" s="1447"/>
      <c r="F41" s="1447"/>
      <c r="G41" s="1447"/>
      <c r="H41" s="1448"/>
      <c r="I41" s="310"/>
      <c r="J41" s="202"/>
      <c r="K41" s="202"/>
      <c r="L41" s="311"/>
      <c r="M41" s="312"/>
      <c r="N41" s="202"/>
      <c r="O41" s="202"/>
      <c r="P41" s="311"/>
      <c r="Q41" s="312"/>
      <c r="R41" s="202"/>
      <c r="S41" s="202"/>
      <c r="T41" s="311"/>
      <c r="U41" s="1446" t="s">
        <v>692</v>
      </c>
      <c r="V41" s="1447"/>
      <c r="W41" s="1447"/>
      <c r="X41" s="1447"/>
      <c r="Y41" s="1447"/>
      <c r="Z41" s="1447"/>
      <c r="AA41" s="1447"/>
      <c r="AB41" s="1447"/>
      <c r="AC41" s="1448"/>
    </row>
    <row r="42" spans="1:29" ht="30" customHeight="1">
      <c r="A42" s="1449" t="s">
        <v>587</v>
      </c>
      <c r="B42" s="1450"/>
      <c r="C42" s="1450"/>
      <c r="D42" s="1450"/>
      <c r="E42" s="1450"/>
      <c r="F42" s="1450"/>
      <c r="G42" s="1450"/>
      <c r="H42" s="1451"/>
      <c r="I42" s="208"/>
      <c r="J42" s="209"/>
      <c r="K42" s="209"/>
      <c r="L42" s="210"/>
      <c r="M42" s="208"/>
      <c r="N42" s="209"/>
      <c r="O42" s="209"/>
      <c r="P42" s="210"/>
      <c r="Q42" s="208"/>
      <c r="R42" s="209"/>
      <c r="S42" s="209"/>
      <c r="T42" s="210"/>
      <c r="U42" s="1449" t="s">
        <v>693</v>
      </c>
      <c r="V42" s="1450"/>
      <c r="W42" s="1450"/>
      <c r="X42" s="1450"/>
      <c r="Y42" s="1450"/>
      <c r="Z42" s="1450"/>
      <c r="AA42" s="1450"/>
      <c r="AB42" s="1450"/>
      <c r="AC42" s="1451"/>
    </row>
    <row r="43" spans="1:29" ht="18.75" customHeight="1">
      <c r="A43" s="299"/>
      <c r="B43" s="299"/>
      <c r="C43" s="299"/>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row>
    <row r="44" spans="1:29" ht="18.75" customHeight="1">
      <c r="A44" s="302" t="s">
        <v>588</v>
      </c>
      <c r="B44" s="302"/>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299"/>
      <c r="AC44" s="299"/>
    </row>
    <row r="45" spans="1:29" ht="18.75" customHeight="1">
      <c r="A45" s="209"/>
      <c r="B45" s="209" t="s">
        <v>589</v>
      </c>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99"/>
    </row>
    <row r="46" spans="1:29" ht="18.75" customHeight="1">
      <c r="A46" s="211" t="s">
        <v>590</v>
      </c>
      <c r="B46" s="211"/>
      <c r="C46" s="211"/>
      <c r="D46" s="211"/>
      <c r="E46" s="211"/>
      <c r="F46" s="211"/>
      <c r="G46" s="211"/>
      <c r="H46" s="211"/>
      <c r="I46" s="211"/>
      <c r="J46" s="211"/>
      <c r="K46" s="1457"/>
      <c r="L46" s="1457"/>
      <c r="M46" s="1457"/>
      <c r="N46" s="1457"/>
      <c r="O46" s="1457"/>
      <c r="P46" s="1457"/>
      <c r="Q46" s="1457"/>
      <c r="R46" s="1457"/>
      <c r="S46" s="1457"/>
      <c r="T46" s="1457"/>
      <c r="U46" s="1457"/>
      <c r="V46" s="1457"/>
      <c r="W46" s="1457"/>
      <c r="X46" s="1457"/>
      <c r="Y46" s="1457"/>
      <c r="Z46" s="1457"/>
      <c r="AA46" s="1457"/>
      <c r="AB46" s="1457"/>
      <c r="AC46" s="1457"/>
    </row>
    <row r="47" spans="1:29" ht="18.75" customHeight="1">
      <c r="A47" s="216" t="s">
        <v>9</v>
      </c>
      <c r="B47" s="216"/>
      <c r="C47" s="216"/>
      <c r="D47" s="216"/>
      <c r="E47" s="216"/>
      <c r="F47" s="216"/>
      <c r="G47" s="216"/>
      <c r="H47" s="216"/>
      <c r="I47" s="216"/>
      <c r="J47" s="1432">
        <f>第二面!K4</f>
        <v>0</v>
      </c>
      <c r="K47" s="1432"/>
      <c r="L47" s="1432"/>
      <c r="M47" s="1432"/>
      <c r="N47" s="1432"/>
      <c r="O47" s="1432"/>
      <c r="P47" s="1432"/>
      <c r="Q47" s="1432"/>
      <c r="R47" s="1432"/>
      <c r="S47" s="1432"/>
      <c r="T47" s="1432"/>
      <c r="U47" s="1432"/>
      <c r="V47" s="1432"/>
      <c r="W47" s="1432"/>
      <c r="X47" s="1432"/>
      <c r="Y47" s="1432"/>
      <c r="Z47" s="1432"/>
      <c r="AA47" s="1432"/>
      <c r="AB47" s="1432"/>
      <c r="AC47" s="1432"/>
    </row>
    <row r="48" spans="1:29" ht="18.75" customHeight="1">
      <c r="A48" s="216" t="s">
        <v>10</v>
      </c>
      <c r="B48" s="216"/>
      <c r="C48" s="216"/>
      <c r="D48" s="216"/>
      <c r="E48" s="216"/>
      <c r="F48" s="216"/>
      <c r="G48" s="216"/>
      <c r="H48" s="216"/>
      <c r="I48" s="216"/>
      <c r="J48" s="1432">
        <f>第二面!K5</f>
        <v>0</v>
      </c>
      <c r="K48" s="1432"/>
      <c r="L48" s="1432"/>
      <c r="M48" s="1432"/>
      <c r="N48" s="1432"/>
      <c r="O48" s="1432"/>
      <c r="P48" s="1432"/>
      <c r="Q48" s="1432"/>
      <c r="R48" s="1432"/>
      <c r="S48" s="1432"/>
      <c r="T48" s="1432"/>
      <c r="U48" s="1432"/>
      <c r="V48" s="1432"/>
      <c r="W48" s="1432"/>
      <c r="X48" s="1432"/>
      <c r="Y48" s="1432"/>
      <c r="Z48" s="1432"/>
      <c r="AA48" s="1432"/>
      <c r="AB48" s="1432"/>
      <c r="AC48" s="1432"/>
    </row>
    <row r="49" spans="1:29" ht="18.75" customHeight="1">
      <c r="A49" s="216" t="s">
        <v>11</v>
      </c>
      <c r="B49" s="216"/>
      <c r="C49" s="216"/>
      <c r="D49" s="216"/>
      <c r="E49" s="216"/>
      <c r="F49" s="216"/>
      <c r="G49" s="216"/>
      <c r="H49" s="216"/>
      <c r="I49" s="216"/>
      <c r="J49" s="1430">
        <f>第二面!K6</f>
        <v>0</v>
      </c>
      <c r="K49" s="1430"/>
      <c r="L49" s="1430"/>
      <c r="M49" s="1430"/>
      <c r="N49" s="278"/>
      <c r="O49" s="285"/>
      <c r="P49" s="285"/>
      <c r="Q49" s="285"/>
      <c r="R49" s="285"/>
      <c r="S49" s="285"/>
      <c r="T49" s="285"/>
      <c r="U49" s="285"/>
      <c r="V49" s="285"/>
      <c r="W49" s="285"/>
      <c r="X49" s="285"/>
      <c r="Y49" s="285"/>
      <c r="Z49" s="285"/>
      <c r="AA49" s="285"/>
      <c r="AB49" s="285"/>
      <c r="AC49" s="285"/>
    </row>
    <row r="50" spans="1:29" ht="18.75" customHeight="1">
      <c r="A50" s="216" t="s">
        <v>12</v>
      </c>
      <c r="B50" s="216"/>
      <c r="C50" s="216"/>
      <c r="D50" s="216"/>
      <c r="E50" s="216"/>
      <c r="F50" s="216"/>
      <c r="G50" s="216"/>
      <c r="H50" s="216"/>
      <c r="I50" s="216"/>
      <c r="J50" s="1430">
        <f>第二面!K7</f>
        <v>0</v>
      </c>
      <c r="K50" s="1430"/>
      <c r="L50" s="1430"/>
      <c r="M50" s="1430"/>
      <c r="N50" s="1430"/>
      <c r="O50" s="1430"/>
      <c r="P50" s="1430"/>
      <c r="Q50" s="1430"/>
      <c r="R50" s="1430"/>
      <c r="S50" s="1430"/>
      <c r="T50" s="1430"/>
      <c r="U50" s="1430"/>
      <c r="V50" s="1430"/>
      <c r="W50" s="1430"/>
      <c r="X50" s="1430"/>
      <c r="Y50" s="1430"/>
      <c r="Z50" s="1430"/>
      <c r="AA50" s="1430"/>
      <c r="AB50" s="1430"/>
      <c r="AC50" s="1430"/>
    </row>
    <row r="51" spans="1:29" ht="18.75" customHeight="1">
      <c r="A51" s="216" t="s">
        <v>13</v>
      </c>
      <c r="B51" s="216"/>
      <c r="C51" s="216"/>
      <c r="D51" s="216"/>
      <c r="E51" s="216"/>
      <c r="F51" s="216"/>
      <c r="G51" s="216"/>
      <c r="H51" s="216"/>
      <c r="I51" s="216"/>
      <c r="J51" s="1430">
        <f>第二面!K8</f>
        <v>0</v>
      </c>
      <c r="K51" s="1430"/>
      <c r="L51" s="1430"/>
      <c r="M51" s="1430"/>
      <c r="N51" s="1430"/>
      <c r="O51" s="1430"/>
      <c r="P51" s="285"/>
      <c r="Q51" s="285"/>
      <c r="R51" s="285"/>
      <c r="S51" s="285"/>
      <c r="T51" s="285"/>
      <c r="U51" s="285"/>
      <c r="V51" s="285"/>
      <c r="W51" s="285"/>
      <c r="X51" s="285"/>
      <c r="Y51" s="285"/>
      <c r="Z51" s="285"/>
      <c r="AA51" s="285"/>
      <c r="AB51" s="285"/>
      <c r="AC51" s="285"/>
    </row>
    <row r="52" spans="1:29" ht="18.75" customHeight="1">
      <c r="A52" s="216"/>
      <c r="B52" s="216"/>
      <c r="C52" s="216"/>
      <c r="D52" s="216"/>
      <c r="E52" s="216"/>
      <c r="F52" s="216"/>
      <c r="G52" s="216"/>
      <c r="H52" s="216"/>
      <c r="I52" s="216"/>
      <c r="J52" s="216"/>
      <c r="K52" s="237"/>
      <c r="L52" s="237"/>
      <c r="M52" s="237"/>
      <c r="N52" s="237"/>
      <c r="O52" s="237"/>
      <c r="P52" s="237"/>
      <c r="Q52" s="237"/>
      <c r="R52" s="237"/>
      <c r="S52" s="237"/>
      <c r="T52" s="237"/>
      <c r="U52" s="237"/>
      <c r="V52" s="216"/>
      <c r="W52" s="216"/>
      <c r="X52" s="216"/>
      <c r="Y52" s="216"/>
      <c r="Z52" s="216"/>
      <c r="AA52" s="216"/>
      <c r="AB52" s="216"/>
      <c r="AC52" s="216"/>
    </row>
    <row r="53" spans="1:29" ht="18.75" customHeight="1">
      <c r="A53" s="212" t="s">
        <v>14</v>
      </c>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row>
    <row r="54" spans="1:29" ht="18.75" customHeight="1">
      <c r="A54" s="216" t="s">
        <v>591</v>
      </c>
      <c r="B54" s="216"/>
      <c r="C54" s="216"/>
      <c r="D54" s="216"/>
      <c r="E54" s="216"/>
      <c r="F54" s="213"/>
      <c r="G54" s="213"/>
      <c r="H54" s="213"/>
      <c r="I54" s="213" t="s">
        <v>592</v>
      </c>
      <c r="J54" s="1436">
        <f>第二面!L11</f>
        <v>0</v>
      </c>
      <c r="K54" s="1436"/>
      <c r="L54" s="1434" t="s">
        <v>593</v>
      </c>
      <c r="M54" s="1434"/>
      <c r="N54" s="1434"/>
      <c r="O54" s="279"/>
      <c r="P54" s="285" t="s">
        <v>594</v>
      </c>
      <c r="Q54" s="1433">
        <f>第二面!T11</f>
        <v>0</v>
      </c>
      <c r="R54" s="1433"/>
      <c r="S54" s="1433"/>
      <c r="T54" s="279" t="s">
        <v>595</v>
      </c>
      <c r="U54" s="279"/>
      <c r="V54" s="279"/>
      <c r="W54" s="1437">
        <f>第二面!Z11</f>
        <v>0</v>
      </c>
      <c r="X54" s="1437"/>
      <c r="Y54" s="1437"/>
      <c r="Z54" s="1437"/>
      <c r="AA54" s="1437"/>
      <c r="AB54" s="1437"/>
      <c r="AC54" s="313" t="s">
        <v>387</v>
      </c>
    </row>
    <row r="55" spans="1:29" ht="18.75" customHeight="1">
      <c r="A55" s="216" t="s">
        <v>10</v>
      </c>
      <c r="B55" s="216"/>
      <c r="C55" s="216"/>
      <c r="D55" s="216"/>
      <c r="E55" s="216"/>
      <c r="F55" s="214"/>
      <c r="G55" s="214"/>
      <c r="H55" s="214"/>
      <c r="I55" s="214"/>
      <c r="J55" s="1432">
        <f>第二面!K12</f>
        <v>0</v>
      </c>
      <c r="K55" s="1432"/>
      <c r="L55" s="1432"/>
      <c r="M55" s="1432"/>
      <c r="N55" s="1432"/>
      <c r="O55" s="1432"/>
      <c r="P55" s="1432"/>
      <c r="Q55" s="1432"/>
      <c r="R55" s="1432"/>
      <c r="S55" s="1432"/>
      <c r="T55" s="1432"/>
      <c r="U55" s="1432"/>
      <c r="V55" s="1432"/>
      <c r="W55" s="1432"/>
      <c r="X55" s="1432"/>
      <c r="Y55" s="1432"/>
      <c r="Z55" s="1432"/>
      <c r="AA55" s="1432"/>
      <c r="AB55" s="1432"/>
      <c r="AC55" s="1432"/>
    </row>
    <row r="56" spans="1:29" ht="18.75" customHeight="1">
      <c r="A56" s="216" t="s">
        <v>596</v>
      </c>
      <c r="B56" s="216"/>
      <c r="C56" s="216"/>
      <c r="D56" s="216"/>
      <c r="E56" s="216"/>
      <c r="F56" s="216"/>
      <c r="G56" s="216"/>
      <c r="H56" s="216"/>
      <c r="I56" s="213" t="s">
        <v>597</v>
      </c>
      <c r="J56" s="1433">
        <f>第二面!L13</f>
        <v>0</v>
      </c>
      <c r="K56" s="1433"/>
      <c r="L56" s="1434" t="s">
        <v>598</v>
      </c>
      <c r="M56" s="1434"/>
      <c r="N56" s="1434"/>
      <c r="O56" s="1434"/>
      <c r="P56" s="1434"/>
      <c r="Q56" s="279" t="s">
        <v>599</v>
      </c>
      <c r="R56" s="1433">
        <f>第二面!T13</f>
        <v>0</v>
      </c>
      <c r="S56" s="1433"/>
      <c r="T56" s="1433"/>
      <c r="U56" s="1435" t="s">
        <v>600</v>
      </c>
      <c r="V56" s="1435"/>
      <c r="W56" s="1435"/>
      <c r="X56" s="1435"/>
      <c r="Y56" s="1433">
        <f>第二面!AA13</f>
        <v>0</v>
      </c>
      <c r="Z56" s="1433"/>
      <c r="AA56" s="1433"/>
      <c r="AB56" s="1433"/>
      <c r="AC56" s="313" t="s">
        <v>387</v>
      </c>
    </row>
    <row r="57" spans="1:29" ht="18.75" customHeight="1">
      <c r="A57" s="216"/>
      <c r="B57" s="216"/>
      <c r="C57" s="216"/>
      <c r="D57" s="216"/>
      <c r="E57" s="216"/>
      <c r="F57" s="216"/>
      <c r="G57" s="216"/>
      <c r="H57" s="216"/>
      <c r="I57" s="216"/>
      <c r="J57" s="1430">
        <f>第二面!K14</f>
        <v>0</v>
      </c>
      <c r="K57" s="1430"/>
      <c r="L57" s="1430"/>
      <c r="M57" s="1430"/>
      <c r="N57" s="1430"/>
      <c r="O57" s="1430"/>
      <c r="P57" s="1430"/>
      <c r="Q57" s="1430"/>
      <c r="R57" s="1430"/>
      <c r="S57" s="1430"/>
      <c r="T57" s="1430"/>
      <c r="U57" s="1430"/>
      <c r="V57" s="1430"/>
      <c r="W57" s="1430"/>
      <c r="X57" s="1430"/>
      <c r="Y57" s="1430"/>
      <c r="Z57" s="1430"/>
      <c r="AA57" s="1430"/>
      <c r="AB57" s="1430"/>
      <c r="AC57" s="1430"/>
    </row>
    <row r="58" spans="1:29" ht="18.75" customHeight="1">
      <c r="A58" s="216" t="s">
        <v>22</v>
      </c>
      <c r="B58" s="216"/>
      <c r="C58" s="216"/>
      <c r="D58" s="216"/>
      <c r="E58" s="216"/>
      <c r="F58" s="216"/>
      <c r="G58" s="216"/>
      <c r="H58" s="216"/>
      <c r="I58" s="216"/>
      <c r="J58" s="1430">
        <f>第二面!K15</f>
        <v>0</v>
      </c>
      <c r="K58" s="1430"/>
      <c r="L58" s="1430"/>
      <c r="M58" s="1430"/>
      <c r="N58" s="278"/>
      <c r="O58" s="285"/>
      <c r="P58" s="285"/>
      <c r="Q58" s="285"/>
      <c r="R58" s="285"/>
      <c r="S58" s="285"/>
      <c r="T58" s="285"/>
      <c r="U58" s="285"/>
      <c r="V58" s="285"/>
      <c r="W58" s="285"/>
      <c r="X58" s="285"/>
      <c r="Y58" s="285"/>
      <c r="Z58" s="285"/>
      <c r="AA58" s="285"/>
      <c r="AB58" s="285"/>
      <c r="AC58" s="285"/>
    </row>
    <row r="59" spans="1:29" ht="18.75" customHeight="1">
      <c r="A59" s="216" t="s">
        <v>23</v>
      </c>
      <c r="B59" s="216"/>
      <c r="C59" s="216"/>
      <c r="D59" s="216"/>
      <c r="E59" s="216"/>
      <c r="F59" s="216"/>
      <c r="G59" s="216"/>
      <c r="H59" s="216"/>
      <c r="I59" s="216"/>
      <c r="J59" s="1430">
        <f>第二面!K16</f>
        <v>0</v>
      </c>
      <c r="K59" s="1430"/>
      <c r="L59" s="1430"/>
      <c r="M59" s="1430"/>
      <c r="N59" s="1430"/>
      <c r="O59" s="1430"/>
      <c r="P59" s="1430"/>
      <c r="Q59" s="1430"/>
      <c r="R59" s="1430"/>
      <c r="S59" s="1430"/>
      <c r="T59" s="1430"/>
      <c r="U59" s="1430"/>
      <c r="V59" s="1430"/>
      <c r="W59" s="1430"/>
      <c r="X59" s="1430"/>
      <c r="Y59" s="1430"/>
      <c r="Z59" s="1430"/>
      <c r="AA59" s="1430"/>
      <c r="AB59" s="1430"/>
      <c r="AC59" s="1430"/>
    </row>
    <row r="60" spans="1:29" ht="18.75" customHeight="1">
      <c r="A60" s="216" t="s">
        <v>24</v>
      </c>
      <c r="B60" s="216"/>
      <c r="C60" s="216"/>
      <c r="D60" s="216"/>
      <c r="E60" s="216"/>
      <c r="F60" s="216"/>
      <c r="G60" s="216"/>
      <c r="H60" s="216"/>
      <c r="I60" s="216"/>
      <c r="J60" s="1430">
        <f>第二面!K17</f>
        <v>0</v>
      </c>
      <c r="K60" s="1430"/>
      <c r="L60" s="1430"/>
      <c r="M60" s="1430"/>
      <c r="N60" s="1430"/>
      <c r="O60" s="1430"/>
      <c r="P60" s="285"/>
      <c r="Q60" s="285"/>
      <c r="R60" s="285"/>
      <c r="S60" s="285"/>
      <c r="T60" s="285"/>
      <c r="U60" s="285"/>
      <c r="V60" s="285"/>
      <c r="W60" s="285"/>
      <c r="X60" s="285"/>
      <c r="Y60" s="285"/>
      <c r="Z60" s="285"/>
      <c r="AA60" s="285"/>
      <c r="AB60" s="285"/>
      <c r="AC60" s="285"/>
    </row>
    <row r="61" spans="1:29" ht="18.75" customHeight="1">
      <c r="A61" s="216"/>
      <c r="B61" s="216"/>
      <c r="C61" s="216"/>
      <c r="D61" s="216"/>
      <c r="E61" s="216"/>
      <c r="F61" s="216"/>
      <c r="G61" s="216"/>
      <c r="H61" s="216"/>
      <c r="I61" s="216"/>
      <c r="J61" s="216"/>
      <c r="K61" s="237"/>
      <c r="L61" s="237"/>
      <c r="M61" s="237"/>
      <c r="N61" s="237"/>
      <c r="O61" s="237"/>
      <c r="P61" s="237"/>
      <c r="Q61" s="237"/>
      <c r="R61" s="237"/>
      <c r="S61" s="237"/>
      <c r="T61" s="237"/>
      <c r="U61" s="237"/>
      <c r="V61" s="216"/>
      <c r="W61" s="216"/>
      <c r="X61" s="216"/>
      <c r="Y61" s="216"/>
      <c r="Z61" s="216"/>
      <c r="AA61" s="216"/>
      <c r="AB61" s="216"/>
      <c r="AC61" s="216"/>
    </row>
    <row r="62" spans="1:29" ht="18.75" customHeight="1">
      <c r="A62" s="212" t="s">
        <v>601</v>
      </c>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row>
    <row r="63" spans="1:29" ht="18.75" customHeight="1">
      <c r="A63" s="216" t="s">
        <v>26</v>
      </c>
      <c r="B63" s="216"/>
      <c r="C63" s="216"/>
      <c r="D63" s="216"/>
      <c r="E63" s="216"/>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row>
    <row r="64" spans="1:29" ht="18.75" customHeight="1">
      <c r="A64" s="216" t="s">
        <v>602</v>
      </c>
      <c r="B64" s="216"/>
      <c r="C64" s="216"/>
      <c r="D64" s="216"/>
      <c r="E64" s="216"/>
      <c r="F64" s="213"/>
      <c r="G64" s="213"/>
      <c r="H64" s="213"/>
      <c r="I64" s="213" t="s">
        <v>597</v>
      </c>
      <c r="J64" s="1436">
        <f>第二面!L21</f>
        <v>0</v>
      </c>
      <c r="K64" s="1436"/>
      <c r="L64" s="1434" t="s">
        <v>603</v>
      </c>
      <c r="M64" s="1434"/>
      <c r="N64" s="1434"/>
      <c r="O64" s="279"/>
      <c r="P64" s="285" t="s">
        <v>599</v>
      </c>
      <c r="Q64" s="1433">
        <f>第二面!T21</f>
        <v>0</v>
      </c>
      <c r="R64" s="1433"/>
      <c r="S64" s="1433"/>
      <c r="T64" s="279" t="s">
        <v>595</v>
      </c>
      <c r="U64" s="279"/>
      <c r="V64" s="279"/>
      <c r="W64" s="1437">
        <f>第二面!Z21</f>
        <v>0</v>
      </c>
      <c r="X64" s="1437"/>
      <c r="Y64" s="1437"/>
      <c r="Z64" s="1437"/>
      <c r="AA64" s="1437"/>
      <c r="AB64" s="1437"/>
      <c r="AC64" s="313" t="s">
        <v>387</v>
      </c>
    </row>
    <row r="65" spans="1:29" ht="18.75" customHeight="1">
      <c r="A65" s="216" t="s">
        <v>604</v>
      </c>
      <c r="B65" s="216"/>
      <c r="C65" s="216"/>
      <c r="D65" s="216"/>
      <c r="E65" s="216"/>
      <c r="F65" s="214"/>
      <c r="G65" s="214"/>
      <c r="H65" s="214"/>
      <c r="I65" s="214"/>
      <c r="J65" s="1432">
        <f>第二面!K22</f>
        <v>0</v>
      </c>
      <c r="K65" s="1432"/>
      <c r="L65" s="1432"/>
      <c r="M65" s="1432"/>
      <c r="N65" s="1432"/>
      <c r="O65" s="1432"/>
      <c r="P65" s="1432"/>
      <c r="Q65" s="1432"/>
      <c r="R65" s="1432"/>
      <c r="S65" s="1432"/>
      <c r="T65" s="1432"/>
      <c r="U65" s="1432"/>
      <c r="V65" s="1432"/>
      <c r="W65" s="1432"/>
      <c r="X65" s="1432"/>
      <c r="Y65" s="1432"/>
      <c r="Z65" s="1432"/>
      <c r="AA65" s="1432"/>
      <c r="AB65" s="1432"/>
      <c r="AC65" s="1432"/>
    </row>
    <row r="66" spans="1:29" ht="18.75" customHeight="1">
      <c r="A66" s="216" t="s">
        <v>596</v>
      </c>
      <c r="B66" s="216"/>
      <c r="C66" s="216"/>
      <c r="D66" s="216"/>
      <c r="E66" s="216"/>
      <c r="F66" s="216"/>
      <c r="G66" s="216"/>
      <c r="H66" s="216"/>
      <c r="I66" s="213" t="s">
        <v>597</v>
      </c>
      <c r="J66" s="1433">
        <f>第二面!L23</f>
        <v>0</v>
      </c>
      <c r="K66" s="1433"/>
      <c r="L66" s="1434" t="s">
        <v>598</v>
      </c>
      <c r="M66" s="1434"/>
      <c r="N66" s="1434"/>
      <c r="O66" s="1434"/>
      <c r="P66" s="1434"/>
      <c r="Q66" s="279" t="s">
        <v>599</v>
      </c>
      <c r="R66" s="1433">
        <f>第二面!T23</f>
        <v>0</v>
      </c>
      <c r="S66" s="1433"/>
      <c r="T66" s="1433"/>
      <c r="U66" s="1435" t="s">
        <v>600</v>
      </c>
      <c r="V66" s="1435"/>
      <c r="W66" s="1435"/>
      <c r="X66" s="1435"/>
      <c r="Y66" s="1433">
        <f>第二面!AA23</f>
        <v>0</v>
      </c>
      <c r="Z66" s="1433"/>
      <c r="AA66" s="1433"/>
      <c r="AB66" s="1433"/>
      <c r="AC66" s="313" t="s">
        <v>387</v>
      </c>
    </row>
    <row r="67" spans="1:29" ht="18.75" customHeight="1">
      <c r="A67" s="216"/>
      <c r="B67" s="216"/>
      <c r="C67" s="216"/>
      <c r="D67" s="216"/>
      <c r="E67" s="216"/>
      <c r="F67" s="216"/>
      <c r="G67" s="216"/>
      <c r="H67" s="216"/>
      <c r="I67" s="216"/>
      <c r="J67" s="1430">
        <f>第二面!K24</f>
        <v>0</v>
      </c>
      <c r="K67" s="1430"/>
      <c r="L67" s="1430"/>
      <c r="M67" s="1430"/>
      <c r="N67" s="1430"/>
      <c r="O67" s="1430"/>
      <c r="P67" s="1430"/>
      <c r="Q67" s="1430"/>
      <c r="R67" s="1430"/>
      <c r="S67" s="1430"/>
      <c r="T67" s="1430"/>
      <c r="U67" s="1430"/>
      <c r="V67" s="1430"/>
      <c r="W67" s="1430"/>
      <c r="X67" s="1430"/>
      <c r="Y67" s="1430"/>
      <c r="Z67" s="1430"/>
      <c r="AA67" s="1430"/>
      <c r="AB67" s="1430"/>
      <c r="AC67" s="1430"/>
    </row>
    <row r="68" spans="1:29" ht="18.75" customHeight="1">
      <c r="A68" s="216" t="s">
        <v>22</v>
      </c>
      <c r="B68" s="216"/>
      <c r="C68" s="216"/>
      <c r="D68" s="216"/>
      <c r="E68" s="216"/>
      <c r="F68" s="216"/>
      <c r="G68" s="216"/>
      <c r="H68" s="216"/>
      <c r="I68" s="216"/>
      <c r="J68" s="1430">
        <f>第二面!K25</f>
        <v>0</v>
      </c>
      <c r="K68" s="1430"/>
      <c r="L68" s="1430"/>
      <c r="M68" s="1430"/>
      <c r="N68" s="278"/>
      <c r="O68" s="285"/>
      <c r="P68" s="285"/>
      <c r="Q68" s="285"/>
      <c r="R68" s="285"/>
      <c r="S68" s="285"/>
      <c r="T68" s="285"/>
      <c r="U68" s="285"/>
      <c r="V68" s="285"/>
      <c r="W68" s="285"/>
      <c r="X68" s="285"/>
      <c r="Y68" s="285"/>
      <c r="Z68" s="285"/>
      <c r="AA68" s="285"/>
      <c r="AB68" s="285"/>
      <c r="AC68" s="285"/>
    </row>
    <row r="69" spans="1:29" ht="18.75" customHeight="1">
      <c r="A69" s="216" t="s">
        <v>23</v>
      </c>
      <c r="B69" s="216"/>
      <c r="C69" s="216"/>
      <c r="D69" s="216"/>
      <c r="E69" s="216"/>
      <c r="F69" s="216"/>
      <c r="G69" s="216"/>
      <c r="H69" s="216"/>
      <c r="I69" s="216"/>
      <c r="J69" s="1430">
        <f>第二面!K26</f>
        <v>0</v>
      </c>
      <c r="K69" s="1430"/>
      <c r="L69" s="1430"/>
      <c r="M69" s="1430"/>
      <c r="N69" s="1430"/>
      <c r="O69" s="1430"/>
      <c r="P69" s="1430"/>
      <c r="Q69" s="1430"/>
      <c r="R69" s="1430"/>
      <c r="S69" s="1430"/>
      <c r="T69" s="1430"/>
      <c r="U69" s="1430"/>
      <c r="V69" s="1430"/>
      <c r="W69" s="1430"/>
      <c r="X69" s="1430"/>
      <c r="Y69" s="1430"/>
      <c r="Z69" s="1430"/>
      <c r="AA69" s="1430"/>
      <c r="AB69" s="1430"/>
      <c r="AC69" s="1430"/>
    </row>
    <row r="70" spans="1:29" ht="18.75" customHeight="1">
      <c r="A70" s="216" t="s">
        <v>24</v>
      </c>
      <c r="B70" s="216"/>
      <c r="C70" s="216"/>
      <c r="D70" s="216"/>
      <c r="E70" s="216"/>
      <c r="F70" s="216"/>
      <c r="G70" s="216"/>
      <c r="H70" s="216"/>
      <c r="I70" s="216"/>
      <c r="J70" s="1430">
        <f>第二面!K27</f>
        <v>0</v>
      </c>
      <c r="K70" s="1430"/>
      <c r="L70" s="1430"/>
      <c r="M70" s="1430"/>
      <c r="N70" s="1430"/>
      <c r="O70" s="1430"/>
      <c r="P70" s="285"/>
      <c r="Q70" s="285"/>
      <c r="R70" s="285"/>
      <c r="S70" s="285"/>
      <c r="T70" s="285"/>
      <c r="U70" s="285"/>
      <c r="V70" s="285"/>
      <c r="W70" s="285"/>
      <c r="X70" s="285"/>
      <c r="Y70" s="285"/>
      <c r="Z70" s="285"/>
      <c r="AA70" s="285"/>
      <c r="AB70" s="285"/>
      <c r="AC70" s="285"/>
    </row>
    <row r="71" spans="1:29" ht="18.75" customHeight="1">
      <c r="A71" s="217" t="s">
        <v>605</v>
      </c>
      <c r="B71" s="218"/>
      <c r="C71" s="219"/>
      <c r="D71" s="219"/>
      <c r="E71" s="219"/>
      <c r="F71" s="219"/>
      <c r="G71" s="219"/>
      <c r="H71" s="219"/>
      <c r="I71" s="219"/>
      <c r="J71" s="1438">
        <f>第二面!K28</f>
        <v>0</v>
      </c>
      <c r="K71" s="1438"/>
      <c r="L71" s="1438"/>
      <c r="M71" s="1438"/>
      <c r="N71" s="1438"/>
      <c r="O71" s="1438"/>
      <c r="P71" s="1438"/>
      <c r="Q71" s="1438"/>
      <c r="R71" s="1438"/>
      <c r="S71" s="1438"/>
      <c r="T71" s="1438"/>
      <c r="U71" s="1438"/>
      <c r="V71" s="1438"/>
      <c r="W71" s="1438"/>
      <c r="X71" s="1438"/>
      <c r="Y71" s="1438"/>
      <c r="Z71" s="1438"/>
      <c r="AA71" s="1438"/>
      <c r="AB71" s="1438"/>
      <c r="AC71" s="1438"/>
    </row>
    <row r="72" spans="1:29" ht="18.75" customHeight="1">
      <c r="A72" s="216" t="s">
        <v>30</v>
      </c>
      <c r="B72" s="216"/>
      <c r="C72" s="216"/>
      <c r="D72" s="216"/>
      <c r="E72" s="216"/>
      <c r="F72" s="216"/>
      <c r="G72" s="216"/>
      <c r="H72" s="216"/>
      <c r="I72" s="216"/>
      <c r="J72" s="216"/>
      <c r="K72" s="216"/>
      <c r="L72" s="216"/>
      <c r="M72" s="216"/>
      <c r="N72" s="216"/>
      <c r="O72" s="216"/>
      <c r="P72" s="216"/>
      <c r="Q72" s="216"/>
      <c r="R72" s="216"/>
      <c r="S72" s="216"/>
      <c r="T72" s="216"/>
      <c r="U72" s="216"/>
      <c r="V72" s="216"/>
      <c r="W72" s="216"/>
      <c r="X72" s="216"/>
      <c r="Y72" s="216"/>
      <c r="Z72" s="216"/>
      <c r="AA72" s="216"/>
      <c r="AB72" s="216"/>
      <c r="AC72" s="216"/>
    </row>
    <row r="73" spans="1:29" ht="18.75" customHeight="1">
      <c r="A73" s="216" t="s">
        <v>602</v>
      </c>
      <c r="B73" s="216"/>
      <c r="C73" s="216"/>
      <c r="D73" s="216"/>
      <c r="E73" s="216"/>
      <c r="F73" s="213"/>
      <c r="G73" s="213"/>
      <c r="H73" s="213"/>
      <c r="I73" s="213" t="s">
        <v>597</v>
      </c>
      <c r="J73" s="1436">
        <f>第二面!L31</f>
        <v>0</v>
      </c>
      <c r="K73" s="1436"/>
      <c r="L73" s="1434" t="s">
        <v>603</v>
      </c>
      <c r="M73" s="1434"/>
      <c r="N73" s="1434"/>
      <c r="O73" s="279"/>
      <c r="P73" s="285" t="s">
        <v>599</v>
      </c>
      <c r="Q73" s="1433">
        <f>第二面!T31</f>
        <v>0</v>
      </c>
      <c r="R73" s="1433"/>
      <c r="S73" s="1433"/>
      <c r="T73" s="279" t="s">
        <v>595</v>
      </c>
      <c r="U73" s="279"/>
      <c r="V73" s="279"/>
      <c r="W73" s="1437">
        <f>第二面!Z31</f>
        <v>0</v>
      </c>
      <c r="X73" s="1437"/>
      <c r="Y73" s="1437"/>
      <c r="Z73" s="1437"/>
      <c r="AA73" s="1437"/>
      <c r="AB73" s="1437"/>
      <c r="AC73" s="313" t="s">
        <v>387</v>
      </c>
    </row>
    <row r="74" spans="1:29" ht="18.75" customHeight="1">
      <c r="A74" s="216" t="s">
        <v>604</v>
      </c>
      <c r="B74" s="216"/>
      <c r="C74" s="216"/>
      <c r="D74" s="216"/>
      <c r="E74" s="216"/>
      <c r="F74" s="214"/>
      <c r="G74" s="214"/>
      <c r="H74" s="214"/>
      <c r="I74" s="214"/>
      <c r="J74" s="1432">
        <f>第二面!K32</f>
        <v>0</v>
      </c>
      <c r="K74" s="1432"/>
      <c r="L74" s="1432"/>
      <c r="M74" s="1432"/>
      <c r="N74" s="1432"/>
      <c r="O74" s="1432"/>
      <c r="P74" s="1432"/>
      <c r="Q74" s="1432"/>
      <c r="R74" s="1432"/>
      <c r="S74" s="1432"/>
      <c r="T74" s="1432"/>
      <c r="U74" s="1432"/>
      <c r="V74" s="1432"/>
      <c r="W74" s="1432"/>
      <c r="X74" s="1432"/>
      <c r="Y74" s="1432"/>
      <c r="Z74" s="1432"/>
      <c r="AA74" s="1432"/>
      <c r="AB74" s="1432"/>
      <c r="AC74" s="1432"/>
    </row>
    <row r="75" spans="1:29" ht="18.75" customHeight="1">
      <c r="A75" s="216" t="s">
        <v>596</v>
      </c>
      <c r="B75" s="216"/>
      <c r="C75" s="216"/>
      <c r="D75" s="216"/>
      <c r="E75" s="216"/>
      <c r="F75" s="216"/>
      <c r="G75" s="216"/>
      <c r="H75" s="216"/>
      <c r="I75" s="213" t="s">
        <v>597</v>
      </c>
      <c r="J75" s="1433">
        <f>第二面!L33</f>
        <v>0</v>
      </c>
      <c r="K75" s="1433"/>
      <c r="L75" s="1434" t="s">
        <v>598</v>
      </c>
      <c r="M75" s="1434"/>
      <c r="N75" s="1434"/>
      <c r="O75" s="1434"/>
      <c r="P75" s="1434"/>
      <c r="Q75" s="279" t="s">
        <v>599</v>
      </c>
      <c r="R75" s="1433">
        <f>第二面!T33</f>
        <v>0</v>
      </c>
      <c r="S75" s="1433"/>
      <c r="T75" s="1433"/>
      <c r="U75" s="1435" t="s">
        <v>600</v>
      </c>
      <c r="V75" s="1435"/>
      <c r="W75" s="1435"/>
      <c r="X75" s="1435"/>
      <c r="Y75" s="1433">
        <f>第二面!AA33</f>
        <v>0</v>
      </c>
      <c r="Z75" s="1433"/>
      <c r="AA75" s="1433"/>
      <c r="AB75" s="1433"/>
      <c r="AC75" s="313" t="s">
        <v>387</v>
      </c>
    </row>
    <row r="76" spans="1:29" ht="18.75" customHeight="1">
      <c r="A76" s="216"/>
      <c r="B76" s="216"/>
      <c r="C76" s="216"/>
      <c r="D76" s="216"/>
      <c r="E76" s="216"/>
      <c r="F76" s="216"/>
      <c r="G76" s="216"/>
      <c r="H76" s="216"/>
      <c r="I76" s="216"/>
      <c r="J76" s="1430">
        <f>第二面!K34</f>
        <v>0</v>
      </c>
      <c r="K76" s="1430"/>
      <c r="L76" s="1430"/>
      <c r="M76" s="1430"/>
      <c r="N76" s="1430"/>
      <c r="O76" s="1430"/>
      <c r="P76" s="1430"/>
      <c r="Q76" s="1430"/>
      <c r="R76" s="1430"/>
      <c r="S76" s="1430"/>
      <c r="T76" s="1430"/>
      <c r="U76" s="1430"/>
      <c r="V76" s="1430"/>
      <c r="W76" s="1430"/>
      <c r="X76" s="1430"/>
      <c r="Y76" s="1430"/>
      <c r="Z76" s="1430"/>
      <c r="AA76" s="1430"/>
      <c r="AB76" s="1430"/>
      <c r="AC76" s="1430"/>
    </row>
    <row r="77" spans="1:29" ht="18.75" customHeight="1">
      <c r="A77" s="216" t="s">
        <v>22</v>
      </c>
      <c r="B77" s="216"/>
      <c r="C77" s="216"/>
      <c r="D77" s="216"/>
      <c r="E77" s="216"/>
      <c r="F77" s="216"/>
      <c r="G77" s="216"/>
      <c r="H77" s="216"/>
      <c r="I77" s="216"/>
      <c r="J77" s="1430">
        <f>第二面!K35</f>
        <v>0</v>
      </c>
      <c r="K77" s="1430"/>
      <c r="L77" s="1430"/>
      <c r="M77" s="1430"/>
      <c r="N77" s="278"/>
      <c r="O77" s="285"/>
      <c r="P77" s="285"/>
      <c r="Q77" s="285"/>
      <c r="R77" s="285"/>
      <c r="S77" s="285"/>
      <c r="T77" s="285"/>
      <c r="U77" s="285"/>
      <c r="V77" s="285"/>
      <c r="W77" s="285"/>
      <c r="X77" s="285"/>
      <c r="Y77" s="285"/>
      <c r="Z77" s="285"/>
      <c r="AA77" s="285"/>
      <c r="AB77" s="285"/>
      <c r="AC77" s="285"/>
    </row>
    <row r="78" spans="1:29" ht="18.75" customHeight="1">
      <c r="A78" s="216" t="s">
        <v>23</v>
      </c>
      <c r="B78" s="216"/>
      <c r="C78" s="216"/>
      <c r="D78" s="216"/>
      <c r="E78" s="216"/>
      <c r="F78" s="216"/>
      <c r="G78" s="216"/>
      <c r="H78" s="216"/>
      <c r="I78" s="216"/>
      <c r="J78" s="1430">
        <f>第二面!K36</f>
        <v>0</v>
      </c>
      <c r="K78" s="1430"/>
      <c r="L78" s="1430"/>
      <c r="M78" s="1430"/>
      <c r="N78" s="1430"/>
      <c r="O78" s="1430"/>
      <c r="P78" s="1430"/>
      <c r="Q78" s="1430"/>
      <c r="R78" s="1430"/>
      <c r="S78" s="1430"/>
      <c r="T78" s="1430"/>
      <c r="U78" s="1430"/>
      <c r="V78" s="1430"/>
      <c r="W78" s="1430"/>
      <c r="X78" s="1430"/>
      <c r="Y78" s="1430"/>
      <c r="Z78" s="1430"/>
      <c r="AA78" s="1430"/>
      <c r="AB78" s="1430"/>
      <c r="AC78" s="1430"/>
    </row>
    <row r="79" spans="1:29" ht="18.75" customHeight="1">
      <c r="A79" s="216" t="s">
        <v>24</v>
      </c>
      <c r="B79" s="216"/>
      <c r="C79" s="216"/>
      <c r="D79" s="216"/>
      <c r="E79" s="216"/>
      <c r="F79" s="216"/>
      <c r="G79" s="216"/>
      <c r="H79" s="216"/>
      <c r="I79" s="216"/>
      <c r="J79" s="1430">
        <f>第二面!K37</f>
        <v>0</v>
      </c>
      <c r="K79" s="1430"/>
      <c r="L79" s="1430"/>
      <c r="M79" s="1430"/>
      <c r="N79" s="1430"/>
      <c r="O79" s="1430"/>
      <c r="P79" s="285"/>
      <c r="Q79" s="285"/>
      <c r="R79" s="285"/>
      <c r="S79" s="285"/>
      <c r="T79" s="285"/>
      <c r="U79" s="285"/>
      <c r="V79" s="285"/>
      <c r="W79" s="285"/>
      <c r="X79" s="285"/>
      <c r="Y79" s="285"/>
      <c r="Z79" s="285"/>
      <c r="AA79" s="285"/>
      <c r="AB79" s="285"/>
      <c r="AC79" s="285"/>
    </row>
    <row r="80" spans="1:29" ht="18.75" customHeight="1">
      <c r="A80" s="217" t="s">
        <v>605</v>
      </c>
      <c r="B80" s="218"/>
      <c r="C80" s="219"/>
      <c r="D80" s="219"/>
      <c r="E80" s="219"/>
      <c r="F80" s="219"/>
      <c r="G80" s="219"/>
      <c r="H80" s="219"/>
      <c r="I80" s="219"/>
      <c r="J80" s="1438">
        <f>第二面!K38</f>
        <v>0</v>
      </c>
      <c r="K80" s="1438"/>
      <c r="L80" s="1438"/>
      <c r="M80" s="1438"/>
      <c r="N80" s="1438"/>
      <c r="O80" s="1438"/>
      <c r="P80" s="1438"/>
      <c r="Q80" s="1438"/>
      <c r="R80" s="1438"/>
      <c r="S80" s="1438"/>
      <c r="T80" s="1438"/>
      <c r="U80" s="1438"/>
      <c r="V80" s="1438"/>
      <c r="W80" s="1438"/>
      <c r="X80" s="1438"/>
      <c r="Y80" s="1438"/>
      <c r="Z80" s="1438"/>
      <c r="AA80" s="1438"/>
      <c r="AB80" s="1438"/>
      <c r="AC80" s="1438"/>
    </row>
    <row r="81" spans="1:29" ht="18.75" customHeight="1">
      <c r="A81" s="216" t="s">
        <v>602</v>
      </c>
      <c r="B81" s="216"/>
      <c r="C81" s="216"/>
      <c r="D81" s="216"/>
      <c r="E81" s="216"/>
      <c r="F81" s="213"/>
      <c r="G81" s="213"/>
      <c r="H81" s="213"/>
      <c r="I81" s="213" t="s">
        <v>597</v>
      </c>
      <c r="J81" s="1436">
        <f>第二面!L40</f>
        <v>0</v>
      </c>
      <c r="K81" s="1436"/>
      <c r="L81" s="1434" t="s">
        <v>603</v>
      </c>
      <c r="M81" s="1434"/>
      <c r="N81" s="1434"/>
      <c r="O81" s="279"/>
      <c r="P81" s="285" t="s">
        <v>599</v>
      </c>
      <c r="Q81" s="1433">
        <f>第二面!T40</f>
        <v>0</v>
      </c>
      <c r="R81" s="1433"/>
      <c r="S81" s="1433"/>
      <c r="T81" s="279" t="s">
        <v>595</v>
      </c>
      <c r="U81" s="279"/>
      <c r="V81" s="279"/>
      <c r="W81" s="1437">
        <f>第二面!Z40</f>
        <v>0</v>
      </c>
      <c r="X81" s="1437"/>
      <c r="Y81" s="1437"/>
      <c r="Z81" s="1437"/>
      <c r="AA81" s="1437"/>
      <c r="AB81" s="1437"/>
      <c r="AC81" s="313" t="s">
        <v>387</v>
      </c>
    </row>
    <row r="82" spans="1:29" ht="18.75" customHeight="1">
      <c r="A82" s="216" t="s">
        <v>604</v>
      </c>
      <c r="B82" s="216"/>
      <c r="C82" s="216"/>
      <c r="D82" s="216"/>
      <c r="E82" s="216"/>
      <c r="F82" s="214"/>
      <c r="G82" s="214"/>
      <c r="H82" s="214"/>
      <c r="I82" s="214"/>
      <c r="J82" s="1432">
        <f>第二面!K41</f>
        <v>0</v>
      </c>
      <c r="K82" s="1432"/>
      <c r="L82" s="1432"/>
      <c r="M82" s="1432"/>
      <c r="N82" s="1432"/>
      <c r="O82" s="1432"/>
      <c r="P82" s="1432"/>
      <c r="Q82" s="1432"/>
      <c r="R82" s="1432"/>
      <c r="S82" s="1432"/>
      <c r="T82" s="1432"/>
      <c r="U82" s="1432"/>
      <c r="V82" s="1432"/>
      <c r="W82" s="1432"/>
      <c r="X82" s="1432"/>
      <c r="Y82" s="1432"/>
      <c r="Z82" s="1432"/>
      <c r="AA82" s="1432"/>
      <c r="AB82" s="1432"/>
      <c r="AC82" s="1432"/>
    </row>
    <row r="83" spans="1:29" ht="18.75" customHeight="1">
      <c r="A83" s="216" t="s">
        <v>596</v>
      </c>
      <c r="B83" s="216"/>
      <c r="C83" s="216"/>
      <c r="D83" s="216"/>
      <c r="E83" s="216"/>
      <c r="F83" s="216"/>
      <c r="G83" s="216"/>
      <c r="H83" s="216"/>
      <c r="I83" s="213" t="s">
        <v>597</v>
      </c>
      <c r="J83" s="1433">
        <f>第二面!L42</f>
        <v>0</v>
      </c>
      <c r="K83" s="1433"/>
      <c r="L83" s="1434" t="s">
        <v>598</v>
      </c>
      <c r="M83" s="1434"/>
      <c r="N83" s="1434"/>
      <c r="O83" s="1434"/>
      <c r="P83" s="1434"/>
      <c r="Q83" s="279" t="s">
        <v>599</v>
      </c>
      <c r="R83" s="1433">
        <f>第二面!T42</f>
        <v>0</v>
      </c>
      <c r="S83" s="1433"/>
      <c r="T83" s="1433"/>
      <c r="U83" s="1435" t="s">
        <v>600</v>
      </c>
      <c r="V83" s="1435"/>
      <c r="W83" s="1435"/>
      <c r="X83" s="1435"/>
      <c r="Y83" s="1433">
        <f>第二面!AA42</f>
        <v>0</v>
      </c>
      <c r="Z83" s="1433"/>
      <c r="AA83" s="1433"/>
      <c r="AB83" s="1433"/>
      <c r="AC83" s="313" t="s">
        <v>387</v>
      </c>
    </row>
    <row r="84" spans="1:29" ht="18.75" customHeight="1">
      <c r="A84" s="216"/>
      <c r="B84" s="216"/>
      <c r="C84" s="216"/>
      <c r="D84" s="216"/>
      <c r="E84" s="216"/>
      <c r="F84" s="216"/>
      <c r="G84" s="216"/>
      <c r="H84" s="216"/>
      <c r="I84" s="216"/>
      <c r="J84" s="1430">
        <f>第二面!K43</f>
        <v>0</v>
      </c>
      <c r="K84" s="1430"/>
      <c r="L84" s="1430"/>
      <c r="M84" s="1430"/>
      <c r="N84" s="1430"/>
      <c r="O84" s="1430"/>
      <c r="P84" s="1430"/>
      <c r="Q84" s="1430"/>
      <c r="R84" s="1430"/>
      <c r="S84" s="1430"/>
      <c r="T84" s="1430"/>
      <c r="U84" s="1430"/>
      <c r="V84" s="1430"/>
      <c r="W84" s="1430"/>
      <c r="X84" s="1430"/>
      <c r="Y84" s="1430"/>
      <c r="Z84" s="1430"/>
      <c r="AA84" s="1430"/>
      <c r="AB84" s="1430"/>
      <c r="AC84" s="1430"/>
    </row>
    <row r="85" spans="1:29" ht="18.75" customHeight="1">
      <c r="A85" s="216" t="s">
        <v>22</v>
      </c>
      <c r="B85" s="216"/>
      <c r="C85" s="216"/>
      <c r="D85" s="216"/>
      <c r="E85" s="216"/>
      <c r="F85" s="216"/>
      <c r="G85" s="216"/>
      <c r="H85" s="216"/>
      <c r="I85" s="216"/>
      <c r="J85" s="1430">
        <f>第二面!K44</f>
        <v>0</v>
      </c>
      <c r="K85" s="1430"/>
      <c r="L85" s="1430"/>
      <c r="M85" s="1430"/>
      <c r="N85" s="278"/>
      <c r="O85" s="285"/>
      <c r="P85" s="285"/>
      <c r="Q85" s="285"/>
      <c r="R85" s="285"/>
      <c r="S85" s="285"/>
      <c r="T85" s="285"/>
      <c r="U85" s="285"/>
      <c r="V85" s="285"/>
      <c r="W85" s="285"/>
      <c r="X85" s="285"/>
      <c r="Y85" s="285"/>
      <c r="Z85" s="285"/>
      <c r="AA85" s="285"/>
      <c r="AB85" s="285"/>
      <c r="AC85" s="285"/>
    </row>
    <row r="86" spans="1:29" ht="18.75" customHeight="1">
      <c r="A86" s="216" t="s">
        <v>23</v>
      </c>
      <c r="B86" s="216"/>
      <c r="C86" s="216"/>
      <c r="D86" s="216"/>
      <c r="E86" s="216"/>
      <c r="F86" s="216"/>
      <c r="G86" s="216"/>
      <c r="H86" s="216"/>
      <c r="I86" s="216"/>
      <c r="J86" s="1430">
        <f>第二面!K45</f>
        <v>0</v>
      </c>
      <c r="K86" s="1430"/>
      <c r="L86" s="1430"/>
      <c r="M86" s="1430"/>
      <c r="N86" s="1430"/>
      <c r="O86" s="1430"/>
      <c r="P86" s="1430"/>
      <c r="Q86" s="1430"/>
      <c r="R86" s="1430"/>
      <c r="S86" s="1430"/>
      <c r="T86" s="1430"/>
      <c r="U86" s="1430"/>
      <c r="V86" s="1430"/>
      <c r="W86" s="1430"/>
      <c r="X86" s="1430"/>
      <c r="Y86" s="1430"/>
      <c r="Z86" s="1430"/>
      <c r="AA86" s="1430"/>
      <c r="AB86" s="1430"/>
      <c r="AC86" s="1430"/>
    </row>
    <row r="87" spans="1:29" ht="18.75" customHeight="1">
      <c r="A87" s="216" t="s">
        <v>24</v>
      </c>
      <c r="B87" s="216"/>
      <c r="C87" s="216"/>
      <c r="D87" s="216"/>
      <c r="E87" s="216"/>
      <c r="F87" s="216"/>
      <c r="G87" s="216"/>
      <c r="H87" s="216"/>
      <c r="I87" s="216"/>
      <c r="J87" s="1430">
        <f>第二面!K46</f>
        <v>0</v>
      </c>
      <c r="K87" s="1430"/>
      <c r="L87" s="1430"/>
      <c r="M87" s="1430"/>
      <c r="N87" s="1430"/>
      <c r="O87" s="1430"/>
      <c r="P87" s="285"/>
      <c r="Q87" s="285"/>
      <c r="R87" s="285"/>
      <c r="S87" s="285"/>
      <c r="T87" s="285"/>
      <c r="U87" s="285"/>
      <c r="V87" s="285"/>
      <c r="W87" s="285"/>
      <c r="X87" s="285"/>
      <c r="Y87" s="285"/>
      <c r="Z87" s="285"/>
      <c r="AA87" s="285"/>
      <c r="AB87" s="285"/>
      <c r="AC87" s="285"/>
    </row>
    <row r="88" spans="1:29" ht="18.75" customHeight="1">
      <c r="A88" s="217" t="s">
        <v>605</v>
      </c>
      <c r="B88" s="219"/>
      <c r="C88" s="219"/>
      <c r="D88" s="219"/>
      <c r="E88" s="219"/>
      <c r="F88" s="219"/>
      <c r="G88" s="219"/>
      <c r="H88" s="219"/>
      <c r="I88" s="219"/>
      <c r="J88" s="1438">
        <f>第二面!K47</f>
        <v>0</v>
      </c>
      <c r="K88" s="1438"/>
      <c r="L88" s="1438"/>
      <c r="M88" s="1438"/>
      <c r="N88" s="1438"/>
      <c r="O88" s="1438"/>
      <c r="P88" s="1438"/>
      <c r="Q88" s="1438"/>
      <c r="R88" s="1438"/>
      <c r="S88" s="1438"/>
      <c r="T88" s="1438"/>
      <c r="U88" s="1438"/>
      <c r="V88" s="1438"/>
      <c r="W88" s="1438"/>
      <c r="X88" s="1438"/>
      <c r="Y88" s="1438"/>
      <c r="Z88" s="1438"/>
      <c r="AA88" s="1438"/>
      <c r="AB88" s="1438"/>
      <c r="AC88" s="1438"/>
    </row>
    <row r="89" spans="1:29" ht="18.75" customHeight="1">
      <c r="A89" s="220" t="s">
        <v>602</v>
      </c>
      <c r="B89" s="220"/>
      <c r="C89" s="220"/>
      <c r="D89" s="220"/>
      <c r="E89" s="220"/>
      <c r="F89" s="221"/>
      <c r="G89" s="221"/>
      <c r="H89" s="221"/>
      <c r="I89" s="221" t="s">
        <v>597</v>
      </c>
      <c r="J89" s="1440">
        <f>第二面!L49</f>
        <v>0</v>
      </c>
      <c r="K89" s="1440"/>
      <c r="L89" s="1441" t="s">
        <v>603</v>
      </c>
      <c r="M89" s="1441"/>
      <c r="N89" s="1441"/>
      <c r="O89" s="314"/>
      <c r="P89" s="286" t="s">
        <v>599</v>
      </c>
      <c r="Q89" s="1442">
        <f>第二面!T49</f>
        <v>0</v>
      </c>
      <c r="R89" s="1442"/>
      <c r="S89" s="1442"/>
      <c r="T89" s="314" t="s">
        <v>595</v>
      </c>
      <c r="U89" s="314"/>
      <c r="V89" s="314"/>
      <c r="W89" s="1443">
        <f>第二面!Z49</f>
        <v>0</v>
      </c>
      <c r="X89" s="1443"/>
      <c r="Y89" s="1443"/>
      <c r="Z89" s="1443"/>
      <c r="AA89" s="1443"/>
      <c r="AB89" s="1443"/>
      <c r="AC89" s="315" t="s">
        <v>387</v>
      </c>
    </row>
    <row r="90" spans="1:29" ht="18.75" customHeight="1">
      <c r="A90" s="216" t="s">
        <v>604</v>
      </c>
      <c r="B90" s="216"/>
      <c r="C90" s="216"/>
      <c r="D90" s="216"/>
      <c r="E90" s="216"/>
      <c r="F90" s="214"/>
      <c r="G90" s="214"/>
      <c r="H90" s="214"/>
      <c r="I90" s="214"/>
      <c r="J90" s="1432">
        <f>第二面!K50</f>
        <v>0</v>
      </c>
      <c r="K90" s="1432"/>
      <c r="L90" s="1432"/>
      <c r="M90" s="1432"/>
      <c r="N90" s="1432"/>
      <c r="O90" s="1432"/>
      <c r="P90" s="1432"/>
      <c r="Q90" s="1432"/>
      <c r="R90" s="1432"/>
      <c r="S90" s="1432"/>
      <c r="T90" s="1432"/>
      <c r="U90" s="1432"/>
      <c r="V90" s="1432"/>
      <c r="W90" s="1432"/>
      <c r="X90" s="1432"/>
      <c r="Y90" s="1432"/>
      <c r="Z90" s="1432"/>
      <c r="AA90" s="1432"/>
      <c r="AB90" s="1432"/>
      <c r="AC90" s="1432"/>
    </row>
    <row r="91" spans="1:29" ht="18.75" customHeight="1">
      <c r="A91" s="216" t="s">
        <v>596</v>
      </c>
      <c r="B91" s="216"/>
      <c r="C91" s="216"/>
      <c r="D91" s="216"/>
      <c r="E91" s="216"/>
      <c r="F91" s="216"/>
      <c r="G91" s="216"/>
      <c r="H91" s="216"/>
      <c r="I91" s="213" t="s">
        <v>597</v>
      </c>
      <c r="J91" s="1433">
        <f>第二面!L51</f>
        <v>0</v>
      </c>
      <c r="K91" s="1433"/>
      <c r="L91" s="1434" t="s">
        <v>598</v>
      </c>
      <c r="M91" s="1434"/>
      <c r="N91" s="1434"/>
      <c r="O91" s="1434"/>
      <c r="P91" s="1434"/>
      <c r="Q91" s="279" t="s">
        <v>599</v>
      </c>
      <c r="R91" s="1433">
        <f>第二面!T51</f>
        <v>0</v>
      </c>
      <c r="S91" s="1433"/>
      <c r="T91" s="1433"/>
      <c r="U91" s="1435" t="s">
        <v>600</v>
      </c>
      <c r="V91" s="1435"/>
      <c r="W91" s="1435"/>
      <c r="X91" s="1435"/>
      <c r="Y91" s="1433">
        <f>第二面!AA51</f>
        <v>0</v>
      </c>
      <c r="Z91" s="1433"/>
      <c r="AA91" s="1433"/>
      <c r="AB91" s="1433"/>
      <c r="AC91" s="313" t="s">
        <v>387</v>
      </c>
    </row>
    <row r="92" spans="1:29" ht="18.75" customHeight="1">
      <c r="A92" s="216"/>
      <c r="B92" s="216"/>
      <c r="C92" s="216"/>
      <c r="D92" s="216"/>
      <c r="E92" s="216"/>
      <c r="F92" s="216"/>
      <c r="G92" s="216"/>
      <c r="H92" s="216"/>
      <c r="I92" s="216"/>
      <c r="J92" s="1430">
        <f>第二面!K52</f>
        <v>0</v>
      </c>
      <c r="K92" s="1430"/>
      <c r="L92" s="1430"/>
      <c r="M92" s="1430"/>
      <c r="N92" s="1430"/>
      <c r="O92" s="1430"/>
      <c r="P92" s="1430"/>
      <c r="Q92" s="1430"/>
      <c r="R92" s="1430"/>
      <c r="S92" s="1430"/>
      <c r="T92" s="1430"/>
      <c r="U92" s="1430"/>
      <c r="V92" s="1430"/>
      <c r="W92" s="1430"/>
      <c r="X92" s="1430"/>
      <c r="Y92" s="1430"/>
      <c r="Z92" s="1430"/>
      <c r="AA92" s="1430"/>
      <c r="AB92" s="1430"/>
      <c r="AC92" s="1430"/>
    </row>
    <row r="93" spans="1:29" ht="18.75" customHeight="1">
      <c r="A93" s="216" t="s">
        <v>22</v>
      </c>
      <c r="B93" s="216"/>
      <c r="C93" s="216"/>
      <c r="D93" s="216"/>
      <c r="E93" s="216"/>
      <c r="F93" s="216"/>
      <c r="G93" s="216"/>
      <c r="H93" s="216"/>
      <c r="I93" s="216"/>
      <c r="J93" s="1430">
        <f>第二面!K53</f>
        <v>0</v>
      </c>
      <c r="K93" s="1430"/>
      <c r="L93" s="1430"/>
      <c r="M93" s="1430"/>
      <c r="N93" s="278"/>
      <c r="O93" s="285"/>
      <c r="P93" s="285"/>
      <c r="Q93" s="285"/>
      <c r="R93" s="285"/>
      <c r="S93" s="285"/>
      <c r="T93" s="285"/>
      <c r="U93" s="285"/>
      <c r="V93" s="285"/>
      <c r="W93" s="285"/>
      <c r="X93" s="285"/>
      <c r="Y93" s="285"/>
      <c r="Z93" s="285"/>
      <c r="AA93" s="285"/>
      <c r="AB93" s="285"/>
      <c r="AC93" s="285"/>
    </row>
    <row r="94" spans="1:29" ht="18.75" customHeight="1">
      <c r="A94" s="216" t="s">
        <v>23</v>
      </c>
      <c r="B94" s="216"/>
      <c r="C94" s="216"/>
      <c r="D94" s="216"/>
      <c r="E94" s="216"/>
      <c r="F94" s="216"/>
      <c r="G94" s="216"/>
      <c r="H94" s="216"/>
      <c r="I94" s="216"/>
      <c r="J94" s="1430">
        <f>第二面!K54</f>
        <v>0</v>
      </c>
      <c r="K94" s="1430"/>
      <c r="L94" s="1430"/>
      <c r="M94" s="1430"/>
      <c r="N94" s="1430"/>
      <c r="O94" s="1430"/>
      <c r="P94" s="1430"/>
      <c r="Q94" s="1430"/>
      <c r="R94" s="1430"/>
      <c r="S94" s="1430"/>
      <c r="T94" s="1430"/>
      <c r="U94" s="1430"/>
      <c r="V94" s="1430"/>
      <c r="W94" s="1430"/>
      <c r="X94" s="1430"/>
      <c r="Y94" s="1430"/>
      <c r="Z94" s="1430"/>
      <c r="AA94" s="1430"/>
      <c r="AB94" s="1430"/>
      <c r="AC94" s="1430"/>
    </row>
    <row r="95" spans="1:29" ht="18.75" customHeight="1">
      <c r="A95" s="216" t="s">
        <v>24</v>
      </c>
      <c r="B95" s="216"/>
      <c r="C95" s="216"/>
      <c r="D95" s="216"/>
      <c r="E95" s="216"/>
      <c r="F95" s="216"/>
      <c r="G95" s="216"/>
      <c r="H95" s="216"/>
      <c r="I95" s="216"/>
      <c r="J95" s="1430">
        <f>第二面!K55</f>
        <v>0</v>
      </c>
      <c r="K95" s="1430"/>
      <c r="L95" s="1430"/>
      <c r="M95" s="1430"/>
      <c r="N95" s="1430"/>
      <c r="O95" s="1430"/>
      <c r="P95" s="285"/>
      <c r="Q95" s="285"/>
      <c r="R95" s="285"/>
      <c r="S95" s="285"/>
      <c r="T95" s="285"/>
      <c r="U95" s="285"/>
      <c r="V95" s="285"/>
      <c r="W95" s="285"/>
      <c r="X95" s="285"/>
      <c r="Y95" s="285"/>
      <c r="Z95" s="285"/>
      <c r="AA95" s="285"/>
      <c r="AB95" s="285"/>
      <c r="AC95" s="285"/>
    </row>
    <row r="96" spans="1:29" ht="18.75" customHeight="1">
      <c r="A96" s="216" t="s">
        <v>605</v>
      </c>
      <c r="B96" s="216"/>
      <c r="C96" s="216"/>
      <c r="D96" s="216"/>
      <c r="E96" s="216"/>
      <c r="F96" s="216"/>
      <c r="G96" s="216"/>
      <c r="H96" s="216"/>
      <c r="I96" s="216"/>
      <c r="J96" s="1439">
        <f>第二面!K56</f>
        <v>0</v>
      </c>
      <c r="K96" s="1439"/>
      <c r="L96" s="1439"/>
      <c r="M96" s="1439"/>
      <c r="N96" s="1439"/>
      <c r="O96" s="1439"/>
      <c r="P96" s="1439"/>
      <c r="Q96" s="1439"/>
      <c r="R96" s="1439"/>
      <c r="S96" s="1439"/>
      <c r="T96" s="1439"/>
      <c r="U96" s="1439"/>
      <c r="V96" s="1439"/>
      <c r="W96" s="1439"/>
      <c r="X96" s="1439"/>
      <c r="Y96" s="1439"/>
      <c r="Z96" s="1439"/>
      <c r="AA96" s="1439"/>
      <c r="AB96" s="1439"/>
      <c r="AC96" s="1439"/>
    </row>
    <row r="97" spans="1:29" ht="18.75" customHeight="1">
      <c r="A97" s="212" t="s">
        <v>606</v>
      </c>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c r="AC97" s="212"/>
    </row>
    <row r="98" spans="1:29" ht="18.75" customHeight="1">
      <c r="A98" s="222"/>
      <c r="B98" s="202" t="s">
        <v>51</v>
      </c>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99"/>
    </row>
    <row r="99" spans="1:29" ht="18.75" customHeight="1">
      <c r="A99" s="216" t="s">
        <v>602</v>
      </c>
      <c r="B99" s="216"/>
      <c r="C99" s="216"/>
      <c r="D99" s="216"/>
      <c r="E99" s="216"/>
      <c r="F99" s="213"/>
      <c r="G99" s="213"/>
      <c r="H99" s="213"/>
      <c r="I99" s="213" t="s">
        <v>597</v>
      </c>
      <c r="J99" s="1436" t="str">
        <f>第二面!L122</f>
        <v/>
      </c>
      <c r="K99" s="1436"/>
      <c r="L99" s="1434" t="s">
        <v>603</v>
      </c>
      <c r="M99" s="1434"/>
      <c r="N99" s="1434"/>
      <c r="O99" s="279"/>
      <c r="P99" s="285" t="s">
        <v>599</v>
      </c>
      <c r="Q99" s="1433" t="str">
        <f>第二面!T122</f>
        <v/>
      </c>
      <c r="R99" s="1433"/>
      <c r="S99" s="1433"/>
      <c r="T99" s="279" t="s">
        <v>595</v>
      </c>
      <c r="U99" s="279"/>
      <c r="V99" s="279"/>
      <c r="W99" s="1437" t="str">
        <f>第二面!Z122</f>
        <v/>
      </c>
      <c r="X99" s="1437"/>
      <c r="Y99" s="1437"/>
      <c r="Z99" s="1437"/>
      <c r="AA99" s="1437"/>
      <c r="AB99" s="1437"/>
      <c r="AC99" s="313" t="s">
        <v>387</v>
      </c>
    </row>
    <row r="100" spans="1:29" ht="18.75" customHeight="1">
      <c r="A100" s="216" t="s">
        <v>604</v>
      </c>
      <c r="B100" s="216"/>
      <c r="C100" s="216"/>
      <c r="D100" s="216"/>
      <c r="E100" s="216"/>
      <c r="F100" s="214"/>
      <c r="G100" s="214"/>
      <c r="H100" s="214"/>
      <c r="I100" s="214"/>
      <c r="J100" s="1432" t="str">
        <f>第二面!K123</f>
        <v/>
      </c>
      <c r="K100" s="1432"/>
      <c r="L100" s="1432"/>
      <c r="M100" s="1432"/>
      <c r="N100" s="1432"/>
      <c r="O100" s="1432"/>
      <c r="P100" s="1432"/>
      <c r="Q100" s="1432"/>
      <c r="R100" s="1432"/>
      <c r="S100" s="1432"/>
      <c r="T100" s="1432"/>
      <c r="U100" s="1432"/>
      <c r="V100" s="1432"/>
      <c r="W100" s="1432"/>
      <c r="X100" s="1432"/>
      <c r="Y100" s="1432"/>
      <c r="Z100" s="1432"/>
      <c r="AA100" s="1432"/>
      <c r="AB100" s="1432"/>
      <c r="AC100" s="1432"/>
    </row>
    <row r="101" spans="1:29" ht="18.75" customHeight="1">
      <c r="A101" s="216" t="s">
        <v>596</v>
      </c>
      <c r="B101" s="216"/>
      <c r="C101" s="216"/>
      <c r="D101" s="216"/>
      <c r="E101" s="216"/>
      <c r="F101" s="216"/>
      <c r="G101" s="216"/>
      <c r="H101" s="216"/>
      <c r="I101" s="213" t="s">
        <v>597</v>
      </c>
      <c r="J101" s="1433" t="str">
        <f>第二面!L124</f>
        <v/>
      </c>
      <c r="K101" s="1433"/>
      <c r="L101" s="1434" t="s">
        <v>598</v>
      </c>
      <c r="M101" s="1434"/>
      <c r="N101" s="1434"/>
      <c r="O101" s="1434"/>
      <c r="P101" s="1434"/>
      <c r="Q101" s="279" t="s">
        <v>599</v>
      </c>
      <c r="R101" s="1433" t="str">
        <f>第二面!T124</f>
        <v/>
      </c>
      <c r="S101" s="1433"/>
      <c r="T101" s="1433"/>
      <c r="U101" s="1435" t="s">
        <v>600</v>
      </c>
      <c r="V101" s="1435"/>
      <c r="W101" s="1435"/>
      <c r="X101" s="1435"/>
      <c r="Y101" s="1433" t="str">
        <f>第二面!AA124</f>
        <v/>
      </c>
      <c r="Z101" s="1433"/>
      <c r="AA101" s="1433"/>
      <c r="AB101" s="1433"/>
      <c r="AC101" s="313" t="s">
        <v>387</v>
      </c>
    </row>
    <row r="102" spans="1:29" ht="18.75" customHeight="1">
      <c r="A102" s="216"/>
      <c r="B102" s="216"/>
      <c r="C102" s="216"/>
      <c r="D102" s="216"/>
      <c r="E102" s="216"/>
      <c r="F102" s="216"/>
      <c r="G102" s="216"/>
      <c r="H102" s="216"/>
      <c r="I102" s="216"/>
      <c r="J102" s="1430" t="str">
        <f>第二面!K125</f>
        <v/>
      </c>
      <c r="K102" s="1430"/>
      <c r="L102" s="1430"/>
      <c r="M102" s="1430"/>
      <c r="N102" s="1430"/>
      <c r="O102" s="1430"/>
      <c r="P102" s="1430"/>
      <c r="Q102" s="1430"/>
      <c r="R102" s="1430"/>
      <c r="S102" s="1430"/>
      <c r="T102" s="1430"/>
      <c r="U102" s="1430"/>
      <c r="V102" s="1430"/>
      <c r="W102" s="1430"/>
      <c r="X102" s="1430"/>
      <c r="Y102" s="1430"/>
      <c r="Z102" s="1430"/>
      <c r="AA102" s="1430"/>
      <c r="AB102" s="1430"/>
      <c r="AC102" s="1430"/>
    </row>
    <row r="103" spans="1:29" ht="18.75" customHeight="1">
      <c r="A103" s="216" t="s">
        <v>22</v>
      </c>
      <c r="B103" s="216"/>
      <c r="C103" s="216"/>
      <c r="D103" s="216"/>
      <c r="E103" s="216"/>
      <c r="F103" s="216"/>
      <c r="G103" s="216"/>
      <c r="H103" s="216"/>
      <c r="I103" s="216"/>
      <c r="J103" s="1430" t="str">
        <f>第二面!K126</f>
        <v/>
      </c>
      <c r="K103" s="1430"/>
      <c r="L103" s="1430"/>
      <c r="M103" s="1430"/>
      <c r="N103" s="278"/>
      <c r="O103" s="285"/>
      <c r="P103" s="285"/>
      <c r="Q103" s="285"/>
      <c r="R103" s="285"/>
      <c r="S103" s="285"/>
      <c r="T103" s="285"/>
      <c r="U103" s="285"/>
      <c r="V103" s="285"/>
      <c r="W103" s="285"/>
      <c r="X103" s="285"/>
      <c r="Y103" s="285"/>
      <c r="Z103" s="285"/>
      <c r="AA103" s="285"/>
      <c r="AB103" s="285"/>
      <c r="AC103" s="285"/>
    </row>
    <row r="104" spans="1:29" ht="18.75" customHeight="1">
      <c r="A104" s="216" t="s">
        <v>23</v>
      </c>
      <c r="B104" s="216"/>
      <c r="C104" s="216"/>
      <c r="D104" s="216"/>
      <c r="E104" s="216"/>
      <c r="F104" s="216"/>
      <c r="G104" s="216"/>
      <c r="H104" s="216"/>
      <c r="I104" s="216"/>
      <c r="J104" s="1430" t="str">
        <f>第二面!K127</f>
        <v/>
      </c>
      <c r="K104" s="1430"/>
      <c r="L104" s="1430"/>
      <c r="M104" s="1430"/>
      <c r="N104" s="1430"/>
      <c r="O104" s="1430"/>
      <c r="P104" s="1430"/>
      <c r="Q104" s="1430"/>
      <c r="R104" s="1430"/>
      <c r="S104" s="1430"/>
      <c r="T104" s="1430"/>
      <c r="U104" s="1430"/>
      <c r="V104" s="1430"/>
      <c r="W104" s="1430"/>
      <c r="X104" s="1430"/>
      <c r="Y104" s="1430"/>
      <c r="Z104" s="1430"/>
      <c r="AA104" s="1430"/>
      <c r="AB104" s="1430"/>
      <c r="AC104" s="1430"/>
    </row>
    <row r="105" spans="1:29" ht="18.75" customHeight="1">
      <c r="A105" s="216" t="s">
        <v>24</v>
      </c>
      <c r="B105" s="216"/>
      <c r="C105" s="216"/>
      <c r="D105" s="216"/>
      <c r="E105" s="216"/>
      <c r="F105" s="216"/>
      <c r="G105" s="216"/>
      <c r="H105" s="216"/>
      <c r="I105" s="216"/>
      <c r="J105" s="1430" t="str">
        <f>第二面!K128</f>
        <v/>
      </c>
      <c r="K105" s="1430"/>
      <c r="L105" s="1430"/>
      <c r="M105" s="1430"/>
      <c r="N105" s="1430"/>
      <c r="O105" s="1430"/>
      <c r="P105" s="285"/>
      <c r="Q105" s="285"/>
      <c r="R105" s="285"/>
      <c r="S105" s="285"/>
      <c r="T105" s="285"/>
      <c r="U105" s="285"/>
      <c r="V105" s="285"/>
      <c r="W105" s="285"/>
      <c r="X105" s="285"/>
      <c r="Y105" s="285"/>
      <c r="Z105" s="285"/>
      <c r="AA105" s="285"/>
      <c r="AB105" s="285"/>
      <c r="AC105" s="285"/>
    </row>
    <row r="106" spans="1:29" ht="18.75" customHeight="1">
      <c r="A106" s="219" t="s">
        <v>607</v>
      </c>
      <c r="B106" s="219"/>
      <c r="C106" s="219"/>
      <c r="D106" s="219"/>
      <c r="E106" s="219"/>
      <c r="F106" s="219"/>
      <c r="G106" s="219"/>
      <c r="H106" s="219"/>
      <c r="I106" s="219"/>
      <c r="J106" s="1438">
        <f>第二面!K129</f>
        <v>0</v>
      </c>
      <c r="K106" s="1438"/>
      <c r="L106" s="1438"/>
      <c r="M106" s="1438"/>
      <c r="N106" s="1438"/>
      <c r="O106" s="1438"/>
      <c r="P106" s="1438"/>
      <c r="Q106" s="1438"/>
      <c r="R106" s="1438"/>
      <c r="S106" s="1438"/>
      <c r="T106" s="1438"/>
      <c r="U106" s="1438"/>
      <c r="V106" s="1438"/>
      <c r="W106" s="1438"/>
      <c r="X106" s="1438"/>
      <c r="Y106" s="1438"/>
      <c r="Z106" s="1438"/>
      <c r="AA106" s="1438"/>
      <c r="AB106" s="1438"/>
      <c r="AC106" s="1438"/>
    </row>
    <row r="107" spans="1:29" ht="18.75" customHeight="1">
      <c r="A107" s="222"/>
      <c r="B107" s="202" t="s">
        <v>53</v>
      </c>
      <c r="C107" s="202"/>
      <c r="D107" s="202"/>
      <c r="E107" s="202"/>
      <c r="F107" s="204"/>
      <c r="G107" s="204"/>
      <c r="H107" s="204"/>
      <c r="I107" s="204"/>
      <c r="J107" s="204"/>
      <c r="K107" s="204"/>
      <c r="L107" s="204"/>
      <c r="M107" s="204"/>
      <c r="N107" s="204"/>
      <c r="O107" s="204"/>
      <c r="P107" s="204"/>
      <c r="Q107" s="204"/>
      <c r="R107" s="204"/>
      <c r="S107" s="204"/>
      <c r="T107" s="204"/>
      <c r="U107" s="204"/>
      <c r="V107" s="204"/>
      <c r="W107" s="204"/>
      <c r="X107" s="204"/>
      <c r="Y107" s="204"/>
      <c r="Z107" s="204"/>
      <c r="AA107" s="204"/>
      <c r="AB107" s="204"/>
      <c r="AC107" s="204"/>
    </row>
    <row r="108" spans="1:29" ht="18.75" customHeight="1">
      <c r="A108" s="216" t="s">
        <v>602</v>
      </c>
      <c r="B108" s="202"/>
      <c r="C108" s="202"/>
      <c r="D108" s="202"/>
      <c r="E108" s="202"/>
      <c r="F108" s="204"/>
      <c r="G108" s="204"/>
      <c r="H108" s="225" t="s">
        <v>608</v>
      </c>
      <c r="I108" s="213" t="s">
        <v>597</v>
      </c>
      <c r="J108" s="1436">
        <f>第二面!L132</f>
        <v>0</v>
      </c>
      <c r="K108" s="1436"/>
      <c r="L108" s="1434" t="s">
        <v>603</v>
      </c>
      <c r="M108" s="1434"/>
      <c r="N108" s="1434"/>
      <c r="O108" s="279"/>
      <c r="P108" s="285" t="s">
        <v>599</v>
      </c>
      <c r="Q108" s="1433">
        <f>第二面!T132</f>
        <v>0</v>
      </c>
      <c r="R108" s="1433"/>
      <c r="S108" s="1433"/>
      <c r="T108" s="279" t="s">
        <v>595</v>
      </c>
      <c r="U108" s="279"/>
      <c r="V108" s="279"/>
      <c r="W108" s="1437">
        <f>第二面!Z132</f>
        <v>0</v>
      </c>
      <c r="X108" s="1437"/>
      <c r="Y108" s="1437"/>
      <c r="Z108" s="1437"/>
      <c r="AA108" s="1437"/>
      <c r="AB108" s="1437"/>
      <c r="AC108" s="313" t="s">
        <v>387</v>
      </c>
    </row>
    <row r="109" spans="1:29" ht="18.75" customHeight="1">
      <c r="A109" s="216" t="s">
        <v>604</v>
      </c>
      <c r="B109" s="202"/>
      <c r="C109" s="202"/>
      <c r="D109" s="202"/>
      <c r="E109" s="202"/>
      <c r="F109" s="204"/>
      <c r="G109" s="204"/>
      <c r="H109" s="204">
        <v>0</v>
      </c>
      <c r="I109" s="214"/>
      <c r="J109" s="1432">
        <f>第二面!K133</f>
        <v>0</v>
      </c>
      <c r="K109" s="1432"/>
      <c r="L109" s="1432"/>
      <c r="M109" s="1432"/>
      <c r="N109" s="1432"/>
      <c r="O109" s="1432"/>
      <c r="P109" s="1432"/>
      <c r="Q109" s="1432"/>
      <c r="R109" s="1432"/>
      <c r="S109" s="1432"/>
      <c r="T109" s="1432"/>
      <c r="U109" s="1432"/>
      <c r="V109" s="1432"/>
      <c r="W109" s="1432"/>
      <c r="X109" s="1432"/>
      <c r="Y109" s="1432"/>
      <c r="Z109" s="1432"/>
      <c r="AA109" s="1432"/>
      <c r="AB109" s="1432"/>
      <c r="AC109" s="1432"/>
    </row>
    <row r="110" spans="1:29" ht="18.75" customHeight="1">
      <c r="A110" s="216" t="s">
        <v>596</v>
      </c>
      <c r="B110" s="202"/>
      <c r="C110" s="202"/>
      <c r="D110" s="202"/>
      <c r="E110" s="202"/>
      <c r="F110" s="204"/>
      <c r="G110" s="204"/>
      <c r="H110" s="225" t="s">
        <v>608</v>
      </c>
      <c r="I110" s="213" t="s">
        <v>597</v>
      </c>
      <c r="J110" s="1433">
        <f>第二面!L134</f>
        <v>0</v>
      </c>
      <c r="K110" s="1433"/>
      <c r="L110" s="1434" t="s">
        <v>598</v>
      </c>
      <c r="M110" s="1434"/>
      <c r="N110" s="1434"/>
      <c r="O110" s="1434"/>
      <c r="P110" s="1434"/>
      <c r="Q110" s="279" t="s">
        <v>599</v>
      </c>
      <c r="R110" s="1433">
        <f>第二面!T134</f>
        <v>0</v>
      </c>
      <c r="S110" s="1433"/>
      <c r="T110" s="1433"/>
      <c r="U110" s="1435" t="s">
        <v>600</v>
      </c>
      <c r="V110" s="1435"/>
      <c r="W110" s="1435"/>
      <c r="X110" s="1435"/>
      <c r="Y110" s="1433">
        <f>第二面!AA134</f>
        <v>0</v>
      </c>
      <c r="Z110" s="1433"/>
      <c r="AA110" s="1433"/>
      <c r="AB110" s="1433"/>
      <c r="AC110" s="313" t="s">
        <v>387</v>
      </c>
    </row>
    <row r="111" spans="1:29" ht="18.75" customHeight="1">
      <c r="A111" s="216"/>
      <c r="B111" s="202"/>
      <c r="C111" s="202"/>
      <c r="D111" s="202"/>
      <c r="E111" s="202"/>
      <c r="F111" s="204"/>
      <c r="G111" s="204"/>
      <c r="H111" s="204">
        <v>0</v>
      </c>
      <c r="I111" s="216"/>
      <c r="J111" s="1430">
        <f>第二面!K135</f>
        <v>0</v>
      </c>
      <c r="K111" s="1430"/>
      <c r="L111" s="1430"/>
      <c r="M111" s="1430"/>
      <c r="N111" s="1430"/>
      <c r="O111" s="1430"/>
      <c r="P111" s="1430"/>
      <c r="Q111" s="1430"/>
      <c r="R111" s="1430"/>
      <c r="S111" s="1430"/>
      <c r="T111" s="1430"/>
      <c r="U111" s="1430"/>
      <c r="V111" s="1430"/>
      <c r="W111" s="1430"/>
      <c r="X111" s="1430"/>
      <c r="Y111" s="1430"/>
      <c r="Z111" s="1430"/>
      <c r="AA111" s="1430"/>
      <c r="AB111" s="1430"/>
      <c r="AC111" s="1430"/>
    </row>
    <row r="112" spans="1:29" ht="18.75" customHeight="1">
      <c r="A112" s="216" t="s">
        <v>22</v>
      </c>
      <c r="B112" s="202"/>
      <c r="C112" s="202"/>
      <c r="D112" s="202"/>
      <c r="E112" s="202"/>
      <c r="F112" s="204"/>
      <c r="G112" s="204"/>
      <c r="H112" s="204">
        <v>0</v>
      </c>
      <c r="I112" s="216"/>
      <c r="J112" s="1430">
        <f>第二面!K136</f>
        <v>0</v>
      </c>
      <c r="K112" s="1430"/>
      <c r="L112" s="1430"/>
      <c r="M112" s="1430"/>
      <c r="N112" s="278"/>
      <c r="O112" s="285"/>
      <c r="P112" s="285"/>
      <c r="Q112" s="285"/>
      <c r="R112" s="285"/>
      <c r="S112" s="285"/>
      <c r="T112" s="285"/>
      <c r="U112" s="285"/>
      <c r="V112" s="285"/>
      <c r="W112" s="285"/>
      <c r="X112" s="285"/>
      <c r="Y112" s="285"/>
      <c r="Z112" s="285"/>
      <c r="AA112" s="285"/>
      <c r="AB112" s="285"/>
      <c r="AC112" s="285"/>
    </row>
    <row r="113" spans="1:29" ht="18.75" customHeight="1">
      <c r="A113" s="216" t="s">
        <v>23</v>
      </c>
      <c r="B113" s="202"/>
      <c r="C113" s="202"/>
      <c r="D113" s="202"/>
      <c r="E113" s="202"/>
      <c r="F113" s="204"/>
      <c r="G113" s="204"/>
      <c r="H113" s="223">
        <v>0</v>
      </c>
      <c r="I113" s="216"/>
      <c r="J113" s="1430">
        <f>第二面!K137</f>
        <v>0</v>
      </c>
      <c r="K113" s="1430"/>
      <c r="L113" s="1430"/>
      <c r="M113" s="1430"/>
      <c r="N113" s="1430"/>
      <c r="O113" s="1430"/>
      <c r="P113" s="1430"/>
      <c r="Q113" s="1430"/>
      <c r="R113" s="1430"/>
      <c r="S113" s="1430"/>
      <c r="T113" s="1430"/>
      <c r="U113" s="1430"/>
      <c r="V113" s="1430"/>
      <c r="W113" s="1430"/>
      <c r="X113" s="1430"/>
      <c r="Y113" s="1430"/>
      <c r="Z113" s="1430"/>
      <c r="AA113" s="1430"/>
      <c r="AB113" s="1430"/>
      <c r="AC113" s="1430"/>
    </row>
    <row r="114" spans="1:29" ht="18.75" customHeight="1">
      <c r="A114" s="216" t="s">
        <v>24</v>
      </c>
      <c r="B114" s="202"/>
      <c r="C114" s="202"/>
      <c r="D114" s="202"/>
      <c r="E114" s="202"/>
      <c r="F114" s="204"/>
      <c r="G114" s="204"/>
      <c r="H114" s="204">
        <v>0</v>
      </c>
      <c r="I114" s="216"/>
      <c r="J114" s="1430">
        <f>第二面!K138</f>
        <v>0</v>
      </c>
      <c r="K114" s="1430"/>
      <c r="L114" s="1430"/>
      <c r="M114" s="1430"/>
      <c r="N114" s="1430"/>
      <c r="O114" s="1430"/>
      <c r="P114" s="285"/>
      <c r="Q114" s="285"/>
      <c r="R114" s="285"/>
      <c r="S114" s="285"/>
      <c r="T114" s="285"/>
      <c r="U114" s="285"/>
      <c r="V114" s="285"/>
      <c r="W114" s="285"/>
      <c r="X114" s="285"/>
      <c r="Y114" s="285"/>
      <c r="Z114" s="285"/>
      <c r="AA114" s="285"/>
      <c r="AB114" s="285"/>
      <c r="AC114" s="285"/>
    </row>
    <row r="115" spans="1:29" ht="18.75" customHeight="1">
      <c r="A115" s="219" t="s">
        <v>607</v>
      </c>
      <c r="B115" s="219"/>
      <c r="C115" s="219"/>
      <c r="D115" s="219"/>
      <c r="E115" s="219"/>
      <c r="F115" s="219"/>
      <c r="G115" s="219"/>
      <c r="H115" s="219"/>
      <c r="I115" s="219"/>
      <c r="J115" s="1431">
        <f>第二面!K139</f>
        <v>0</v>
      </c>
      <c r="K115" s="1431"/>
      <c r="L115" s="1431"/>
      <c r="M115" s="1431"/>
      <c r="N115" s="1431"/>
      <c r="O115" s="1431"/>
      <c r="P115" s="1431"/>
      <c r="Q115" s="1431"/>
      <c r="R115" s="1431"/>
      <c r="S115" s="1431"/>
      <c r="T115" s="1431"/>
      <c r="U115" s="1431"/>
      <c r="V115" s="1431"/>
      <c r="W115" s="1431"/>
      <c r="X115" s="1431"/>
      <c r="Y115" s="1431"/>
      <c r="Z115" s="1431"/>
      <c r="AA115" s="1431"/>
      <c r="AB115" s="1431"/>
      <c r="AC115" s="1431"/>
    </row>
    <row r="116" spans="1:29" ht="18.75" customHeight="1">
      <c r="A116" s="216" t="s">
        <v>602</v>
      </c>
      <c r="B116" s="202"/>
      <c r="C116" s="202"/>
      <c r="D116" s="202"/>
      <c r="E116" s="202"/>
      <c r="F116" s="204"/>
      <c r="G116" s="204"/>
      <c r="H116" s="225" t="s">
        <v>608</v>
      </c>
      <c r="I116" s="213" t="s">
        <v>597</v>
      </c>
      <c r="J116" s="1436">
        <f>第二面!L141</f>
        <v>0</v>
      </c>
      <c r="K116" s="1436"/>
      <c r="L116" s="1434" t="s">
        <v>603</v>
      </c>
      <c r="M116" s="1434"/>
      <c r="N116" s="1434"/>
      <c r="O116" s="279"/>
      <c r="P116" s="285" t="s">
        <v>599</v>
      </c>
      <c r="Q116" s="1433">
        <f>第二面!T141</f>
        <v>0</v>
      </c>
      <c r="R116" s="1433"/>
      <c r="S116" s="1433"/>
      <c r="T116" s="279" t="s">
        <v>595</v>
      </c>
      <c r="U116" s="279"/>
      <c r="V116" s="279"/>
      <c r="W116" s="1437">
        <f>第二面!Z141</f>
        <v>0</v>
      </c>
      <c r="X116" s="1437"/>
      <c r="Y116" s="1437"/>
      <c r="Z116" s="1437"/>
      <c r="AA116" s="1437"/>
      <c r="AB116" s="1437"/>
      <c r="AC116" s="313" t="s">
        <v>387</v>
      </c>
    </row>
    <row r="117" spans="1:29" ht="18.75" customHeight="1">
      <c r="A117" s="216" t="s">
        <v>604</v>
      </c>
      <c r="B117" s="202"/>
      <c r="C117" s="202"/>
      <c r="D117" s="202"/>
      <c r="E117" s="202"/>
      <c r="F117" s="204"/>
      <c r="G117" s="204"/>
      <c r="H117" s="204">
        <v>0</v>
      </c>
      <c r="I117" s="214"/>
      <c r="J117" s="1432">
        <f>第二面!K142</f>
        <v>0</v>
      </c>
      <c r="K117" s="1432"/>
      <c r="L117" s="1432"/>
      <c r="M117" s="1432"/>
      <c r="N117" s="1432"/>
      <c r="O117" s="1432"/>
      <c r="P117" s="1432"/>
      <c r="Q117" s="1432"/>
      <c r="R117" s="1432"/>
      <c r="S117" s="1432"/>
      <c r="T117" s="1432"/>
      <c r="U117" s="1432"/>
      <c r="V117" s="1432"/>
      <c r="W117" s="1432"/>
      <c r="X117" s="1432"/>
      <c r="Y117" s="1432"/>
      <c r="Z117" s="1432"/>
      <c r="AA117" s="1432"/>
      <c r="AB117" s="1432"/>
      <c r="AC117" s="1432"/>
    </row>
    <row r="118" spans="1:29" ht="18.75" customHeight="1">
      <c r="A118" s="216" t="s">
        <v>596</v>
      </c>
      <c r="B118" s="202"/>
      <c r="C118" s="202"/>
      <c r="D118" s="202"/>
      <c r="E118" s="202"/>
      <c r="F118" s="204"/>
      <c r="G118" s="204"/>
      <c r="H118" s="225" t="s">
        <v>608</v>
      </c>
      <c r="I118" s="213" t="s">
        <v>597</v>
      </c>
      <c r="J118" s="1433">
        <f>第二面!L143</f>
        <v>0</v>
      </c>
      <c r="K118" s="1433"/>
      <c r="L118" s="1434" t="s">
        <v>598</v>
      </c>
      <c r="M118" s="1434"/>
      <c r="N118" s="1434"/>
      <c r="O118" s="1434"/>
      <c r="P118" s="1434"/>
      <c r="Q118" s="279" t="s">
        <v>599</v>
      </c>
      <c r="R118" s="1433">
        <f>第二面!T143</f>
        <v>0</v>
      </c>
      <c r="S118" s="1433"/>
      <c r="T118" s="1433"/>
      <c r="U118" s="1435" t="s">
        <v>600</v>
      </c>
      <c r="V118" s="1435"/>
      <c r="W118" s="1435"/>
      <c r="X118" s="1435"/>
      <c r="Y118" s="1433">
        <f>第二面!AA143</f>
        <v>0</v>
      </c>
      <c r="Z118" s="1433"/>
      <c r="AA118" s="1433"/>
      <c r="AB118" s="1433"/>
      <c r="AC118" s="313" t="s">
        <v>387</v>
      </c>
    </row>
    <row r="119" spans="1:29" ht="18.75" customHeight="1">
      <c r="A119" s="216"/>
      <c r="B119" s="202"/>
      <c r="C119" s="202"/>
      <c r="D119" s="202"/>
      <c r="E119" s="202"/>
      <c r="F119" s="204"/>
      <c r="G119" s="204"/>
      <c r="H119" s="204">
        <v>0</v>
      </c>
      <c r="I119" s="216"/>
      <c r="J119" s="1430">
        <f>第二面!K144</f>
        <v>0</v>
      </c>
      <c r="K119" s="1430"/>
      <c r="L119" s="1430"/>
      <c r="M119" s="1430"/>
      <c r="N119" s="1430"/>
      <c r="O119" s="1430"/>
      <c r="P119" s="1430"/>
      <c r="Q119" s="1430"/>
      <c r="R119" s="1430"/>
      <c r="S119" s="1430"/>
      <c r="T119" s="1430"/>
      <c r="U119" s="1430"/>
      <c r="V119" s="1430"/>
      <c r="W119" s="1430"/>
      <c r="X119" s="1430"/>
      <c r="Y119" s="1430"/>
      <c r="Z119" s="1430"/>
      <c r="AA119" s="1430"/>
      <c r="AB119" s="1430"/>
      <c r="AC119" s="1430"/>
    </row>
    <row r="120" spans="1:29" ht="18.75" customHeight="1">
      <c r="A120" s="216" t="s">
        <v>22</v>
      </c>
      <c r="B120" s="202"/>
      <c r="C120" s="202"/>
      <c r="D120" s="202"/>
      <c r="E120" s="202"/>
      <c r="F120" s="204"/>
      <c r="G120" s="204"/>
      <c r="H120" s="204">
        <v>0</v>
      </c>
      <c r="I120" s="216"/>
      <c r="J120" s="1430">
        <f>第二面!K145</f>
        <v>0</v>
      </c>
      <c r="K120" s="1430"/>
      <c r="L120" s="1430"/>
      <c r="M120" s="1430"/>
      <c r="N120" s="278"/>
      <c r="O120" s="285"/>
      <c r="P120" s="285"/>
      <c r="Q120" s="285"/>
      <c r="R120" s="285"/>
      <c r="S120" s="285"/>
      <c r="T120" s="285"/>
      <c r="U120" s="285"/>
      <c r="V120" s="285"/>
      <c r="W120" s="285"/>
      <c r="X120" s="285"/>
      <c r="Y120" s="285"/>
      <c r="Z120" s="285"/>
      <c r="AA120" s="285"/>
      <c r="AB120" s="285"/>
      <c r="AC120" s="285"/>
    </row>
    <row r="121" spans="1:29" ht="18.75" customHeight="1">
      <c r="A121" s="216" t="s">
        <v>23</v>
      </c>
      <c r="B121" s="202"/>
      <c r="C121" s="202"/>
      <c r="D121" s="202"/>
      <c r="E121" s="202"/>
      <c r="F121" s="204"/>
      <c r="G121" s="204"/>
      <c r="H121" s="223">
        <v>0</v>
      </c>
      <c r="I121" s="216"/>
      <c r="J121" s="1430">
        <f>第二面!K146</f>
        <v>0</v>
      </c>
      <c r="K121" s="1430"/>
      <c r="L121" s="1430"/>
      <c r="M121" s="1430"/>
      <c r="N121" s="1430"/>
      <c r="O121" s="1430"/>
      <c r="P121" s="1430"/>
      <c r="Q121" s="1430"/>
      <c r="R121" s="1430"/>
      <c r="S121" s="1430"/>
      <c r="T121" s="1430"/>
      <c r="U121" s="1430"/>
      <c r="V121" s="1430"/>
      <c r="W121" s="1430"/>
      <c r="X121" s="1430"/>
      <c r="Y121" s="1430"/>
      <c r="Z121" s="1430"/>
      <c r="AA121" s="1430"/>
      <c r="AB121" s="1430"/>
      <c r="AC121" s="1430"/>
    </row>
    <row r="122" spans="1:29" ht="18.75" customHeight="1">
      <c r="A122" s="216" t="s">
        <v>24</v>
      </c>
      <c r="B122" s="202"/>
      <c r="C122" s="202"/>
      <c r="D122" s="202"/>
      <c r="E122" s="202"/>
      <c r="F122" s="204"/>
      <c r="G122" s="204"/>
      <c r="H122" s="204">
        <v>0</v>
      </c>
      <c r="I122" s="216"/>
      <c r="J122" s="1430">
        <f>第二面!K147</f>
        <v>0</v>
      </c>
      <c r="K122" s="1430"/>
      <c r="L122" s="1430"/>
      <c r="M122" s="1430"/>
      <c r="N122" s="1430"/>
      <c r="O122" s="1430"/>
      <c r="P122" s="285"/>
      <c r="Q122" s="285"/>
      <c r="R122" s="285"/>
      <c r="S122" s="285"/>
      <c r="T122" s="285"/>
      <c r="U122" s="285"/>
      <c r="V122" s="285"/>
      <c r="W122" s="285"/>
      <c r="X122" s="285"/>
      <c r="Y122" s="285"/>
      <c r="Z122" s="285"/>
      <c r="AA122" s="285"/>
      <c r="AB122" s="285"/>
      <c r="AC122" s="285"/>
    </row>
    <row r="123" spans="1:29" ht="18.75" customHeight="1">
      <c r="A123" s="217" t="s">
        <v>607</v>
      </c>
      <c r="B123" s="217"/>
      <c r="C123" s="217"/>
      <c r="D123" s="217"/>
      <c r="E123" s="217"/>
      <c r="F123" s="217"/>
      <c r="G123" s="217"/>
      <c r="H123" s="217"/>
      <c r="I123" s="217"/>
      <c r="J123" s="1431">
        <f>第二面!K148</f>
        <v>0</v>
      </c>
      <c r="K123" s="1431"/>
      <c r="L123" s="1431"/>
      <c r="M123" s="1431"/>
      <c r="N123" s="1431"/>
      <c r="O123" s="1431"/>
      <c r="P123" s="1431"/>
      <c r="Q123" s="1431"/>
      <c r="R123" s="1431"/>
      <c r="S123" s="1431"/>
      <c r="T123" s="1431"/>
      <c r="U123" s="1431"/>
      <c r="V123" s="1431"/>
      <c r="W123" s="1431"/>
      <c r="X123" s="1431"/>
      <c r="Y123" s="1431"/>
      <c r="Z123" s="1431"/>
      <c r="AA123" s="1431"/>
      <c r="AB123" s="1431"/>
      <c r="AC123" s="1431"/>
    </row>
    <row r="124" spans="1:29" ht="18.75" customHeight="1">
      <c r="A124" s="216" t="s">
        <v>602</v>
      </c>
      <c r="B124" s="202"/>
      <c r="C124" s="202"/>
      <c r="D124" s="202"/>
      <c r="E124" s="202"/>
      <c r="F124" s="204"/>
      <c r="G124" s="204"/>
      <c r="H124" s="225" t="s">
        <v>608</v>
      </c>
      <c r="I124" s="213" t="s">
        <v>597</v>
      </c>
      <c r="J124" s="1436">
        <f>第二面!L150</f>
        <v>0</v>
      </c>
      <c r="K124" s="1436"/>
      <c r="L124" s="1434" t="s">
        <v>603</v>
      </c>
      <c r="M124" s="1434"/>
      <c r="N124" s="1434"/>
      <c r="O124" s="279"/>
      <c r="P124" s="285" t="s">
        <v>599</v>
      </c>
      <c r="Q124" s="1433">
        <f>第二面!T150</f>
        <v>0</v>
      </c>
      <c r="R124" s="1433"/>
      <c r="S124" s="1433"/>
      <c r="T124" s="279" t="s">
        <v>595</v>
      </c>
      <c r="U124" s="279"/>
      <c r="V124" s="279"/>
      <c r="W124" s="1437">
        <f>第二面!Z150</f>
        <v>0</v>
      </c>
      <c r="X124" s="1437"/>
      <c r="Y124" s="1437"/>
      <c r="Z124" s="1437"/>
      <c r="AA124" s="1437"/>
      <c r="AB124" s="1437"/>
      <c r="AC124" s="313" t="s">
        <v>387</v>
      </c>
    </row>
    <row r="125" spans="1:29" ht="18.75" customHeight="1">
      <c r="A125" s="216" t="s">
        <v>604</v>
      </c>
      <c r="B125" s="202"/>
      <c r="C125" s="202"/>
      <c r="D125" s="202"/>
      <c r="E125" s="202"/>
      <c r="F125" s="204"/>
      <c r="G125" s="204"/>
      <c r="H125" s="204">
        <v>0</v>
      </c>
      <c r="I125" s="214"/>
      <c r="J125" s="1432">
        <f>第二面!K151</f>
        <v>0</v>
      </c>
      <c r="K125" s="1432"/>
      <c r="L125" s="1432"/>
      <c r="M125" s="1432"/>
      <c r="N125" s="1432"/>
      <c r="O125" s="1432"/>
      <c r="P125" s="1432"/>
      <c r="Q125" s="1432"/>
      <c r="R125" s="1432"/>
      <c r="S125" s="1432"/>
      <c r="T125" s="1432"/>
      <c r="U125" s="1432"/>
      <c r="V125" s="1432"/>
      <c r="W125" s="1432"/>
      <c r="X125" s="1432"/>
      <c r="Y125" s="1432"/>
      <c r="Z125" s="1432"/>
      <c r="AA125" s="1432"/>
      <c r="AB125" s="1432"/>
      <c r="AC125" s="1432"/>
    </row>
    <row r="126" spans="1:29" ht="18.75" customHeight="1">
      <c r="A126" s="216" t="s">
        <v>596</v>
      </c>
      <c r="B126" s="202"/>
      <c r="C126" s="202"/>
      <c r="D126" s="202"/>
      <c r="E126" s="202"/>
      <c r="F126" s="204"/>
      <c r="G126" s="204"/>
      <c r="H126" s="225" t="s">
        <v>608</v>
      </c>
      <c r="I126" s="213" t="s">
        <v>597</v>
      </c>
      <c r="J126" s="1433">
        <f>第二面!L152</f>
        <v>0</v>
      </c>
      <c r="K126" s="1433"/>
      <c r="L126" s="1434" t="s">
        <v>598</v>
      </c>
      <c r="M126" s="1434"/>
      <c r="N126" s="1434"/>
      <c r="O126" s="1434"/>
      <c r="P126" s="1434"/>
      <c r="Q126" s="279" t="s">
        <v>599</v>
      </c>
      <c r="R126" s="1433">
        <f>第二面!T152</f>
        <v>0</v>
      </c>
      <c r="S126" s="1433"/>
      <c r="T126" s="1433"/>
      <c r="U126" s="1435" t="s">
        <v>600</v>
      </c>
      <c r="V126" s="1435"/>
      <c r="W126" s="1435"/>
      <c r="X126" s="1435"/>
      <c r="Y126" s="1433">
        <f>第二面!AA152</f>
        <v>0</v>
      </c>
      <c r="Z126" s="1433"/>
      <c r="AA126" s="1433"/>
      <c r="AB126" s="1433"/>
      <c r="AC126" s="313" t="s">
        <v>387</v>
      </c>
    </row>
    <row r="127" spans="1:29" ht="18.75" customHeight="1">
      <c r="A127" s="216"/>
      <c r="B127" s="202"/>
      <c r="C127" s="202"/>
      <c r="D127" s="202"/>
      <c r="E127" s="202"/>
      <c r="F127" s="204"/>
      <c r="G127" s="204"/>
      <c r="H127" s="204">
        <v>0</v>
      </c>
      <c r="I127" s="216"/>
      <c r="J127" s="1430">
        <f>第二面!K153</f>
        <v>0</v>
      </c>
      <c r="K127" s="1430"/>
      <c r="L127" s="1430"/>
      <c r="M127" s="1430"/>
      <c r="N127" s="1430"/>
      <c r="O127" s="1430"/>
      <c r="P127" s="1430"/>
      <c r="Q127" s="1430"/>
      <c r="R127" s="1430"/>
      <c r="S127" s="1430"/>
      <c r="T127" s="1430"/>
      <c r="U127" s="1430"/>
      <c r="V127" s="1430"/>
      <c r="W127" s="1430"/>
      <c r="X127" s="1430"/>
      <c r="Y127" s="1430"/>
      <c r="Z127" s="1430"/>
      <c r="AA127" s="1430"/>
      <c r="AB127" s="1430"/>
      <c r="AC127" s="1430"/>
    </row>
    <row r="128" spans="1:29" ht="18.75" customHeight="1">
      <c r="A128" s="216" t="s">
        <v>22</v>
      </c>
      <c r="B128" s="202"/>
      <c r="C128" s="202"/>
      <c r="D128" s="202"/>
      <c r="E128" s="202"/>
      <c r="F128" s="204"/>
      <c r="G128" s="204"/>
      <c r="H128" s="204">
        <v>0</v>
      </c>
      <c r="I128" s="216"/>
      <c r="J128" s="1430">
        <f>第二面!K154</f>
        <v>0</v>
      </c>
      <c r="K128" s="1430"/>
      <c r="L128" s="1430"/>
      <c r="M128" s="1430"/>
      <c r="N128" s="278"/>
      <c r="O128" s="285"/>
      <c r="P128" s="285"/>
      <c r="Q128" s="285"/>
      <c r="R128" s="285"/>
      <c r="S128" s="285"/>
      <c r="T128" s="285"/>
      <c r="U128" s="285"/>
      <c r="V128" s="285"/>
      <c r="W128" s="285"/>
      <c r="X128" s="285"/>
      <c r="Y128" s="285"/>
      <c r="Z128" s="285"/>
      <c r="AA128" s="285"/>
      <c r="AB128" s="285"/>
      <c r="AC128" s="285"/>
    </row>
    <row r="129" spans="1:29" ht="18.75" customHeight="1">
      <c r="A129" s="216" t="s">
        <v>23</v>
      </c>
      <c r="B129" s="202"/>
      <c r="C129" s="202"/>
      <c r="D129" s="202"/>
      <c r="E129" s="202"/>
      <c r="F129" s="204"/>
      <c r="G129" s="204"/>
      <c r="H129" s="223">
        <v>0</v>
      </c>
      <c r="I129" s="216"/>
      <c r="J129" s="1430">
        <f>第二面!K155</f>
        <v>0</v>
      </c>
      <c r="K129" s="1430"/>
      <c r="L129" s="1430"/>
      <c r="M129" s="1430"/>
      <c r="N129" s="1430"/>
      <c r="O129" s="1430"/>
      <c r="P129" s="1430"/>
      <c r="Q129" s="1430"/>
      <c r="R129" s="1430"/>
      <c r="S129" s="1430"/>
      <c r="T129" s="1430"/>
      <c r="U129" s="1430"/>
      <c r="V129" s="1430"/>
      <c r="W129" s="1430"/>
      <c r="X129" s="1430"/>
      <c r="Y129" s="1430"/>
      <c r="Z129" s="1430"/>
      <c r="AA129" s="1430"/>
      <c r="AB129" s="1430"/>
      <c r="AC129" s="1430"/>
    </row>
    <row r="130" spans="1:29" ht="18.75" customHeight="1">
      <c r="A130" s="216" t="s">
        <v>24</v>
      </c>
      <c r="B130" s="202"/>
      <c r="C130" s="202"/>
      <c r="D130" s="202"/>
      <c r="E130" s="202"/>
      <c r="F130" s="204"/>
      <c r="G130" s="204"/>
      <c r="H130" s="204">
        <v>0</v>
      </c>
      <c r="I130" s="216"/>
      <c r="J130" s="1430">
        <f>第二面!K156</f>
        <v>0</v>
      </c>
      <c r="K130" s="1430"/>
      <c r="L130" s="1430"/>
      <c r="M130" s="1430"/>
      <c r="N130" s="1430"/>
      <c r="O130" s="1430"/>
      <c r="P130" s="285"/>
      <c r="Q130" s="285"/>
      <c r="R130" s="285"/>
      <c r="S130" s="285"/>
      <c r="T130" s="285"/>
      <c r="U130" s="285"/>
      <c r="V130" s="285"/>
      <c r="W130" s="285"/>
      <c r="X130" s="285"/>
      <c r="Y130" s="285"/>
      <c r="Z130" s="285"/>
      <c r="AA130" s="285"/>
      <c r="AB130" s="285"/>
      <c r="AC130" s="285"/>
    </row>
    <row r="131" spans="1:29" ht="18.75" customHeight="1">
      <c r="A131" s="217" t="s">
        <v>607</v>
      </c>
      <c r="B131" s="217"/>
      <c r="C131" s="217"/>
      <c r="D131" s="217"/>
      <c r="E131" s="217"/>
      <c r="F131" s="217"/>
      <c r="G131" s="217"/>
      <c r="H131" s="217"/>
      <c r="I131" s="217"/>
      <c r="J131" s="1431">
        <f>第二面!K157</f>
        <v>0</v>
      </c>
      <c r="K131" s="1431"/>
      <c r="L131" s="1431"/>
      <c r="M131" s="1431"/>
      <c r="N131" s="1431"/>
      <c r="O131" s="1431"/>
      <c r="P131" s="1431"/>
      <c r="Q131" s="1431"/>
      <c r="R131" s="1431"/>
      <c r="S131" s="1431"/>
      <c r="T131" s="1431"/>
      <c r="U131" s="1431"/>
      <c r="V131" s="1431"/>
      <c r="W131" s="1431"/>
      <c r="X131" s="1431"/>
      <c r="Y131" s="1431"/>
      <c r="Z131" s="1431"/>
      <c r="AA131" s="1431"/>
      <c r="AB131" s="1431"/>
      <c r="AC131" s="1431"/>
    </row>
    <row r="132" spans="1:29" ht="18.75" customHeight="1">
      <c r="A132" s="288" t="s">
        <v>609</v>
      </c>
      <c r="B132" s="288"/>
      <c r="C132" s="288"/>
      <c r="D132" s="288"/>
      <c r="E132" s="288"/>
      <c r="F132" s="288"/>
      <c r="G132" s="288"/>
      <c r="H132" s="288"/>
      <c r="I132" s="288"/>
      <c r="J132" s="288"/>
      <c r="K132" s="288"/>
      <c r="L132" s="288"/>
      <c r="M132" s="288"/>
      <c r="N132" s="288"/>
      <c r="O132" s="288"/>
      <c r="P132" s="288"/>
      <c r="Q132" s="224"/>
      <c r="R132" s="224"/>
      <c r="S132" s="224"/>
      <c r="T132" s="224"/>
      <c r="U132" s="224"/>
      <c r="V132" s="224"/>
      <c r="W132" s="224"/>
      <c r="X132" s="224"/>
      <c r="Y132" s="224"/>
      <c r="Z132" s="224"/>
      <c r="AA132" s="224"/>
      <c r="AB132" s="224"/>
      <c r="AC132" s="224"/>
    </row>
    <row r="133" spans="1:29" ht="18.75" customHeight="1">
      <c r="A133" s="222"/>
      <c r="B133" s="202" t="s">
        <v>610</v>
      </c>
      <c r="C133" s="202"/>
      <c r="D133" s="202"/>
      <c r="E133" s="202"/>
      <c r="F133" s="204"/>
      <c r="G133" s="204"/>
      <c r="H133" s="204"/>
      <c r="I133" s="204"/>
      <c r="J133" s="204"/>
      <c r="K133" s="204"/>
      <c r="L133" s="204"/>
      <c r="M133" s="204"/>
      <c r="N133" s="204"/>
      <c r="O133" s="204"/>
      <c r="P133" s="204"/>
      <c r="Q133" s="204"/>
      <c r="R133" s="204"/>
      <c r="S133" s="204"/>
      <c r="T133" s="204"/>
      <c r="U133" s="204"/>
      <c r="V133" s="204"/>
      <c r="W133" s="204"/>
      <c r="X133" s="204"/>
      <c r="Y133" s="204"/>
      <c r="Z133" s="204"/>
      <c r="AA133" s="204"/>
      <c r="AB133" s="204"/>
      <c r="AC133" s="204"/>
    </row>
    <row r="134" spans="1:29" ht="18.75" customHeight="1">
      <c r="A134" s="215" t="s">
        <v>611</v>
      </c>
      <c r="B134" s="202"/>
      <c r="C134" s="202"/>
      <c r="D134" s="202"/>
      <c r="E134" s="202"/>
      <c r="F134" s="204"/>
      <c r="G134" s="204"/>
      <c r="H134" s="204">
        <v>0</v>
      </c>
      <c r="I134" s="204"/>
      <c r="J134" s="1426"/>
      <c r="K134" s="1426"/>
      <c r="L134" s="1426"/>
      <c r="M134" s="1426"/>
      <c r="N134" s="1426"/>
      <c r="O134" s="1426"/>
      <c r="P134" s="1426"/>
      <c r="Q134" s="1426"/>
      <c r="R134" s="1426"/>
      <c r="S134" s="1426"/>
      <c r="T134" s="1426"/>
      <c r="U134" s="1426"/>
      <c r="V134" s="1426"/>
      <c r="W134" s="1426"/>
      <c r="X134" s="1426"/>
      <c r="Y134" s="1426"/>
      <c r="Z134" s="1426"/>
      <c r="AA134" s="1426"/>
      <c r="AB134" s="1426"/>
      <c r="AC134" s="1426"/>
    </row>
    <row r="135" spans="1:29" ht="18.75" customHeight="1">
      <c r="A135" s="215" t="s">
        <v>612</v>
      </c>
      <c r="B135" s="202"/>
      <c r="C135" s="202"/>
      <c r="D135" s="202"/>
      <c r="E135" s="202"/>
      <c r="F135" s="204"/>
      <c r="G135" s="204"/>
      <c r="H135" s="204">
        <v>0</v>
      </c>
      <c r="I135" s="204"/>
      <c r="J135" s="1426"/>
      <c r="K135" s="1426"/>
      <c r="L135" s="1426"/>
      <c r="M135" s="1426"/>
      <c r="N135" s="1426"/>
      <c r="O135" s="1426"/>
      <c r="P135" s="1426"/>
      <c r="Q135" s="1426"/>
      <c r="R135" s="1426"/>
      <c r="S135" s="1426"/>
      <c r="T135" s="1426"/>
      <c r="U135" s="1426"/>
      <c r="V135" s="1426"/>
      <c r="W135" s="1426"/>
      <c r="X135" s="1426"/>
      <c r="Y135" s="1426"/>
      <c r="Z135" s="1426"/>
      <c r="AA135" s="1426"/>
      <c r="AB135" s="1426"/>
      <c r="AC135" s="1426"/>
    </row>
    <row r="136" spans="1:29" ht="18.75" customHeight="1">
      <c r="A136" s="215" t="s">
        <v>613</v>
      </c>
      <c r="B136" s="202"/>
      <c r="C136" s="202"/>
      <c r="D136" s="202"/>
      <c r="E136" s="202"/>
      <c r="F136" s="204"/>
      <c r="G136" s="204"/>
      <c r="H136" s="204">
        <v>0</v>
      </c>
      <c r="I136" s="204"/>
      <c r="J136" s="1429"/>
      <c r="K136" s="1429"/>
      <c r="L136" s="1429"/>
      <c r="M136" s="1429"/>
      <c r="N136" s="204"/>
      <c r="O136" s="204"/>
      <c r="P136" s="204"/>
      <c r="Q136" s="204"/>
      <c r="R136" s="204"/>
      <c r="S136" s="204"/>
      <c r="T136" s="204"/>
      <c r="U136" s="204"/>
      <c r="V136" s="204"/>
      <c r="W136" s="204"/>
      <c r="X136" s="204"/>
      <c r="Y136" s="204"/>
      <c r="Z136" s="204"/>
      <c r="AA136" s="204"/>
      <c r="AB136" s="204"/>
      <c r="AC136" s="204"/>
    </row>
    <row r="137" spans="1:29" ht="18.75" customHeight="1">
      <c r="A137" s="215" t="s">
        <v>614</v>
      </c>
      <c r="B137" s="202"/>
      <c r="C137" s="202"/>
      <c r="D137" s="202"/>
      <c r="E137" s="202"/>
      <c r="F137" s="204"/>
      <c r="G137" s="204"/>
      <c r="H137" s="223">
        <v>0</v>
      </c>
      <c r="I137" s="223"/>
      <c r="J137" s="1425"/>
      <c r="K137" s="1425"/>
      <c r="L137" s="1425"/>
      <c r="M137" s="1425"/>
      <c r="N137" s="1425"/>
      <c r="O137" s="1425"/>
      <c r="P137" s="1425"/>
      <c r="Q137" s="1425"/>
      <c r="R137" s="1425"/>
      <c r="S137" s="1425"/>
      <c r="T137" s="1425"/>
      <c r="U137" s="1425"/>
      <c r="V137" s="1425"/>
      <c r="W137" s="1425"/>
      <c r="X137" s="1425"/>
      <c r="Y137" s="1425"/>
      <c r="Z137" s="1425"/>
      <c r="AA137" s="1425"/>
      <c r="AB137" s="1425"/>
      <c r="AC137" s="1425"/>
    </row>
    <row r="138" spans="1:29" ht="18.75" customHeight="1">
      <c r="A138" s="215" t="s">
        <v>615</v>
      </c>
      <c r="B138" s="202"/>
      <c r="C138" s="202"/>
      <c r="D138" s="202"/>
      <c r="E138" s="202"/>
      <c r="F138" s="204"/>
      <c r="G138" s="204"/>
      <c r="H138" s="204">
        <v>0</v>
      </c>
      <c r="I138" s="204"/>
      <c r="J138" s="1426"/>
      <c r="K138" s="1426"/>
      <c r="L138" s="1426"/>
      <c r="M138" s="1426"/>
      <c r="N138" s="1426"/>
      <c r="O138" s="1426"/>
      <c r="P138" s="204"/>
      <c r="Q138" s="204"/>
      <c r="R138" s="204"/>
      <c r="S138" s="204"/>
      <c r="T138" s="204"/>
      <c r="U138" s="204"/>
      <c r="V138" s="204"/>
      <c r="W138" s="204"/>
      <c r="X138" s="204"/>
      <c r="Y138" s="204"/>
      <c r="Z138" s="204"/>
      <c r="AA138" s="204"/>
      <c r="AB138" s="204"/>
      <c r="AC138" s="204"/>
    </row>
    <row r="139" spans="1:29" ht="18.75" customHeight="1">
      <c r="A139" s="215" t="s">
        <v>616</v>
      </c>
      <c r="B139" s="202"/>
      <c r="C139" s="202"/>
      <c r="D139" s="202"/>
      <c r="E139" s="202"/>
      <c r="F139" s="204"/>
      <c r="G139" s="204"/>
      <c r="H139" s="204">
        <v>0</v>
      </c>
      <c r="I139" s="204"/>
      <c r="J139" s="1426"/>
      <c r="K139" s="1426"/>
      <c r="L139" s="1426"/>
      <c r="M139" s="1426"/>
      <c r="N139" s="1426"/>
      <c r="O139" s="1426"/>
      <c r="P139" s="1426"/>
      <c r="Q139" s="1426"/>
      <c r="R139" s="1426"/>
      <c r="S139" s="1426"/>
      <c r="T139" s="1426"/>
      <c r="U139" s="1426"/>
      <c r="V139" s="1426"/>
      <c r="W139" s="1426"/>
      <c r="X139" s="1426"/>
      <c r="Y139" s="1426"/>
      <c r="Z139" s="1426"/>
      <c r="AA139" s="1426"/>
      <c r="AB139" s="1426"/>
      <c r="AC139" s="1426"/>
    </row>
    <row r="140" spans="1:29" ht="18.75" customHeight="1">
      <c r="A140" s="226" t="s">
        <v>617</v>
      </c>
      <c r="B140" s="227"/>
      <c r="C140" s="227"/>
      <c r="D140" s="227"/>
      <c r="E140" s="227"/>
      <c r="F140" s="228"/>
      <c r="G140" s="228"/>
      <c r="H140" s="228"/>
      <c r="I140" s="229">
        <v>0</v>
      </c>
      <c r="J140" s="1428"/>
      <c r="K140" s="1428"/>
      <c r="L140" s="1428"/>
      <c r="M140" s="1428"/>
      <c r="N140" s="1428"/>
      <c r="O140" s="1428"/>
      <c r="P140" s="1428"/>
      <c r="Q140" s="1428"/>
      <c r="R140" s="1428"/>
      <c r="S140" s="1428"/>
      <c r="T140" s="1428"/>
      <c r="U140" s="1428"/>
      <c r="V140" s="1428"/>
      <c r="W140" s="1428"/>
      <c r="X140" s="1428"/>
      <c r="Y140" s="1428"/>
      <c r="Z140" s="1428"/>
      <c r="AA140" s="1428"/>
      <c r="AB140" s="1428"/>
      <c r="AC140" s="1428"/>
    </row>
    <row r="141" spans="1:29" ht="18.75" customHeight="1">
      <c r="A141" s="222"/>
      <c r="B141" s="202" t="s">
        <v>618</v>
      </c>
      <c r="C141" s="202"/>
      <c r="D141" s="202"/>
      <c r="E141" s="202"/>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row>
    <row r="142" spans="1:29" ht="18.75" customHeight="1">
      <c r="A142" s="215" t="s">
        <v>611</v>
      </c>
      <c r="B142" s="202"/>
      <c r="C142" s="202"/>
      <c r="D142" s="202"/>
      <c r="E142" s="202"/>
      <c r="F142" s="204"/>
      <c r="G142" s="204"/>
      <c r="H142" s="204">
        <v>0</v>
      </c>
      <c r="I142" s="204"/>
      <c r="J142" s="1426"/>
      <c r="K142" s="1426"/>
      <c r="L142" s="1426"/>
      <c r="M142" s="1426"/>
      <c r="N142" s="1426"/>
      <c r="O142" s="1426"/>
      <c r="P142" s="1426"/>
      <c r="Q142" s="1426"/>
      <c r="R142" s="1426"/>
      <c r="S142" s="1426"/>
      <c r="T142" s="1426"/>
      <c r="U142" s="1426"/>
      <c r="V142" s="1426"/>
      <c r="W142" s="1426"/>
      <c r="X142" s="1426"/>
      <c r="Y142" s="1426"/>
      <c r="Z142" s="1426"/>
      <c r="AA142" s="1426"/>
      <c r="AB142" s="1426"/>
      <c r="AC142" s="1426"/>
    </row>
    <row r="143" spans="1:29" ht="18.75" customHeight="1">
      <c r="A143" s="215" t="s">
        <v>612</v>
      </c>
      <c r="B143" s="202"/>
      <c r="C143" s="202"/>
      <c r="D143" s="202"/>
      <c r="E143" s="202"/>
      <c r="F143" s="204"/>
      <c r="G143" s="204"/>
      <c r="H143" s="204">
        <v>0</v>
      </c>
      <c r="I143" s="204"/>
      <c r="J143" s="1426"/>
      <c r="K143" s="1426"/>
      <c r="L143" s="1426"/>
      <c r="M143" s="1426"/>
      <c r="N143" s="1426"/>
      <c r="O143" s="1426"/>
      <c r="P143" s="1426"/>
      <c r="Q143" s="1426"/>
      <c r="R143" s="1426"/>
      <c r="S143" s="1426"/>
      <c r="T143" s="1426"/>
      <c r="U143" s="1426"/>
      <c r="V143" s="1426"/>
      <c r="W143" s="1426"/>
      <c r="X143" s="1426"/>
      <c r="Y143" s="1426"/>
      <c r="Z143" s="1426"/>
      <c r="AA143" s="1426"/>
      <c r="AB143" s="1426"/>
      <c r="AC143" s="1426"/>
    </row>
    <row r="144" spans="1:29" ht="18.75" customHeight="1">
      <c r="A144" s="215" t="s">
        <v>613</v>
      </c>
      <c r="B144" s="202"/>
      <c r="C144" s="202"/>
      <c r="D144" s="202"/>
      <c r="E144" s="202"/>
      <c r="F144" s="204"/>
      <c r="G144" s="204"/>
      <c r="H144" s="204">
        <v>0</v>
      </c>
      <c r="I144" s="204"/>
      <c r="J144" s="1429"/>
      <c r="K144" s="1429"/>
      <c r="L144" s="1429"/>
      <c r="M144" s="1429"/>
      <c r="N144" s="204"/>
      <c r="O144" s="204"/>
      <c r="P144" s="204"/>
      <c r="Q144" s="204"/>
      <c r="R144" s="204"/>
      <c r="S144" s="204"/>
      <c r="T144" s="204"/>
      <c r="U144" s="204"/>
      <c r="V144" s="204"/>
      <c r="W144" s="204"/>
      <c r="X144" s="204"/>
      <c r="Y144" s="204"/>
      <c r="Z144" s="204"/>
      <c r="AA144" s="204"/>
      <c r="AB144" s="204"/>
      <c r="AC144" s="204"/>
    </row>
    <row r="145" spans="1:29" ht="18.75" customHeight="1">
      <c r="A145" s="215" t="s">
        <v>614</v>
      </c>
      <c r="B145" s="202"/>
      <c r="C145" s="202"/>
      <c r="D145" s="202"/>
      <c r="E145" s="202"/>
      <c r="F145" s="204"/>
      <c r="G145" s="204"/>
      <c r="H145" s="223">
        <v>0</v>
      </c>
      <c r="I145" s="223"/>
      <c r="J145" s="1425"/>
      <c r="K145" s="1425"/>
      <c r="L145" s="1425"/>
      <c r="M145" s="1425"/>
      <c r="N145" s="1425"/>
      <c r="O145" s="1425"/>
      <c r="P145" s="1425"/>
      <c r="Q145" s="1425"/>
      <c r="R145" s="1425"/>
      <c r="S145" s="1425"/>
      <c r="T145" s="1425"/>
      <c r="U145" s="1425"/>
      <c r="V145" s="1425"/>
      <c r="W145" s="1425"/>
      <c r="X145" s="1425"/>
      <c r="Y145" s="1425"/>
      <c r="Z145" s="1425"/>
      <c r="AA145" s="1425"/>
      <c r="AB145" s="1425"/>
      <c r="AC145" s="1425"/>
    </row>
    <row r="146" spans="1:29" ht="18.75" customHeight="1">
      <c r="A146" s="215" t="s">
        <v>615</v>
      </c>
      <c r="B146" s="202"/>
      <c r="C146" s="202"/>
      <c r="D146" s="202"/>
      <c r="E146" s="202"/>
      <c r="F146" s="204"/>
      <c r="G146" s="204"/>
      <c r="H146" s="204">
        <v>0</v>
      </c>
      <c r="I146" s="204"/>
      <c r="J146" s="1426"/>
      <c r="K146" s="1426"/>
      <c r="L146" s="1426"/>
      <c r="M146" s="1426"/>
      <c r="N146" s="1426"/>
      <c r="O146" s="1426"/>
      <c r="P146" s="204"/>
      <c r="Q146" s="204"/>
      <c r="R146" s="204"/>
      <c r="S146" s="204"/>
      <c r="T146" s="204"/>
      <c r="U146" s="204"/>
      <c r="V146" s="204"/>
      <c r="W146" s="204"/>
      <c r="X146" s="204"/>
      <c r="Y146" s="204"/>
      <c r="Z146" s="204"/>
      <c r="AA146" s="204"/>
      <c r="AB146" s="204"/>
      <c r="AC146" s="204"/>
    </row>
    <row r="147" spans="1:29" ht="18.75" customHeight="1">
      <c r="A147" s="215" t="s">
        <v>616</v>
      </c>
      <c r="B147" s="202"/>
      <c r="C147" s="202"/>
      <c r="D147" s="202"/>
      <c r="E147" s="202"/>
      <c r="F147" s="204"/>
      <c r="G147" s="204"/>
      <c r="H147" s="204">
        <v>0</v>
      </c>
      <c r="I147" s="204"/>
      <c r="J147" s="1426"/>
      <c r="K147" s="1426"/>
      <c r="L147" s="1426"/>
      <c r="M147" s="1426"/>
      <c r="N147" s="1426"/>
      <c r="O147" s="1426"/>
      <c r="P147" s="1426"/>
      <c r="Q147" s="1426"/>
      <c r="R147" s="1426"/>
      <c r="S147" s="1426"/>
      <c r="T147" s="1426"/>
      <c r="U147" s="1426"/>
      <c r="V147" s="1426"/>
      <c r="W147" s="1426"/>
      <c r="X147" s="1426"/>
      <c r="Y147" s="1426"/>
      <c r="Z147" s="1426"/>
      <c r="AA147" s="1426"/>
      <c r="AB147" s="1426"/>
      <c r="AC147" s="1426"/>
    </row>
    <row r="148" spans="1:29" ht="18.75" customHeight="1">
      <c r="A148" s="226" t="s">
        <v>617</v>
      </c>
      <c r="B148" s="227"/>
      <c r="C148" s="227"/>
      <c r="D148" s="227"/>
      <c r="E148" s="227"/>
      <c r="F148" s="228"/>
      <c r="G148" s="228"/>
      <c r="H148" s="228"/>
      <c r="I148" s="229">
        <v>0</v>
      </c>
      <c r="J148" s="1428"/>
      <c r="K148" s="1428"/>
      <c r="L148" s="1428"/>
      <c r="M148" s="1428"/>
      <c r="N148" s="1428"/>
      <c r="O148" s="1428"/>
      <c r="P148" s="1428"/>
      <c r="Q148" s="1428"/>
      <c r="R148" s="1428"/>
      <c r="S148" s="1428"/>
      <c r="T148" s="1428"/>
      <c r="U148" s="1428"/>
      <c r="V148" s="1428"/>
      <c r="W148" s="1428"/>
      <c r="X148" s="1428"/>
      <c r="Y148" s="1428"/>
      <c r="Z148" s="1428"/>
      <c r="AA148" s="1428"/>
      <c r="AB148" s="1428"/>
      <c r="AC148" s="1428"/>
    </row>
    <row r="149" spans="1:29" ht="18.75" customHeight="1">
      <c r="A149" s="215" t="s">
        <v>611</v>
      </c>
      <c r="B149" s="202"/>
      <c r="C149" s="202"/>
      <c r="D149" s="202"/>
      <c r="E149" s="202"/>
      <c r="F149" s="204"/>
      <c r="G149" s="204"/>
      <c r="H149" s="204">
        <v>0</v>
      </c>
      <c r="I149" s="204"/>
      <c r="J149" s="1426"/>
      <c r="K149" s="1426"/>
      <c r="L149" s="1426"/>
      <c r="M149" s="1426"/>
      <c r="N149" s="1426"/>
      <c r="O149" s="1426"/>
      <c r="P149" s="1426"/>
      <c r="Q149" s="1426"/>
      <c r="R149" s="1426"/>
      <c r="S149" s="1426"/>
      <c r="T149" s="1426"/>
      <c r="U149" s="1426"/>
      <c r="V149" s="1426"/>
      <c r="W149" s="1426"/>
      <c r="X149" s="1426"/>
      <c r="Y149" s="1426"/>
      <c r="Z149" s="1426"/>
      <c r="AA149" s="1426"/>
      <c r="AB149" s="1426"/>
      <c r="AC149" s="1426"/>
    </row>
    <row r="150" spans="1:29" ht="18.75" customHeight="1">
      <c r="A150" s="215" t="s">
        <v>612</v>
      </c>
      <c r="B150" s="202"/>
      <c r="C150" s="202"/>
      <c r="D150" s="202"/>
      <c r="E150" s="202"/>
      <c r="F150" s="204"/>
      <c r="G150" s="204"/>
      <c r="H150" s="204">
        <v>0</v>
      </c>
      <c r="I150" s="204"/>
      <c r="J150" s="1426"/>
      <c r="K150" s="1426"/>
      <c r="L150" s="1426"/>
      <c r="M150" s="1426"/>
      <c r="N150" s="1426"/>
      <c r="O150" s="1426"/>
      <c r="P150" s="1426"/>
      <c r="Q150" s="1426"/>
      <c r="R150" s="1426"/>
      <c r="S150" s="1426"/>
      <c r="T150" s="1426"/>
      <c r="U150" s="1426"/>
      <c r="V150" s="1426"/>
      <c r="W150" s="1426"/>
      <c r="X150" s="1426"/>
      <c r="Y150" s="1426"/>
      <c r="Z150" s="1426"/>
      <c r="AA150" s="1426"/>
      <c r="AB150" s="1426"/>
      <c r="AC150" s="1426"/>
    </row>
    <row r="151" spans="1:29" ht="18.75" customHeight="1">
      <c r="A151" s="215" t="s">
        <v>613</v>
      </c>
      <c r="B151" s="202"/>
      <c r="C151" s="202"/>
      <c r="D151" s="202"/>
      <c r="E151" s="202"/>
      <c r="F151" s="204"/>
      <c r="G151" s="204"/>
      <c r="H151" s="204">
        <v>0</v>
      </c>
      <c r="I151" s="204"/>
      <c r="J151" s="1429"/>
      <c r="K151" s="1429"/>
      <c r="L151" s="1429"/>
      <c r="M151" s="1429"/>
      <c r="N151" s="204"/>
      <c r="O151" s="204"/>
      <c r="P151" s="204"/>
      <c r="Q151" s="204"/>
      <c r="R151" s="204"/>
      <c r="S151" s="204"/>
      <c r="T151" s="204"/>
      <c r="U151" s="204"/>
      <c r="V151" s="204"/>
      <c r="W151" s="204"/>
      <c r="X151" s="204"/>
      <c r="Y151" s="204"/>
      <c r="Z151" s="204"/>
      <c r="AA151" s="204"/>
      <c r="AB151" s="204"/>
      <c r="AC151" s="204"/>
    </row>
    <row r="152" spans="1:29" ht="18.75" customHeight="1">
      <c r="A152" s="215" t="s">
        <v>614</v>
      </c>
      <c r="B152" s="202"/>
      <c r="C152" s="202"/>
      <c r="D152" s="202"/>
      <c r="E152" s="202"/>
      <c r="F152" s="204"/>
      <c r="G152" s="204"/>
      <c r="H152" s="223">
        <v>0</v>
      </c>
      <c r="I152" s="223"/>
      <c r="J152" s="1425"/>
      <c r="K152" s="1425"/>
      <c r="L152" s="1425"/>
      <c r="M152" s="1425"/>
      <c r="N152" s="1425"/>
      <c r="O152" s="1425"/>
      <c r="P152" s="1425"/>
      <c r="Q152" s="1425"/>
      <c r="R152" s="1425"/>
      <c r="S152" s="1425"/>
      <c r="T152" s="1425"/>
      <c r="U152" s="1425"/>
      <c r="V152" s="1425"/>
      <c r="W152" s="1425"/>
      <c r="X152" s="1425"/>
      <c r="Y152" s="1425"/>
      <c r="Z152" s="1425"/>
      <c r="AA152" s="1425"/>
      <c r="AB152" s="1425"/>
      <c r="AC152" s="1425"/>
    </row>
    <row r="153" spans="1:29" ht="18.75" customHeight="1">
      <c r="A153" s="215" t="s">
        <v>615</v>
      </c>
      <c r="B153" s="202"/>
      <c r="C153" s="202"/>
      <c r="D153" s="202"/>
      <c r="E153" s="202"/>
      <c r="F153" s="204"/>
      <c r="G153" s="204"/>
      <c r="H153" s="204">
        <v>0</v>
      </c>
      <c r="I153" s="204"/>
      <c r="J153" s="1426"/>
      <c r="K153" s="1426"/>
      <c r="L153" s="1426"/>
      <c r="M153" s="1426"/>
      <c r="N153" s="1426"/>
      <c r="O153" s="1426"/>
      <c r="P153" s="204"/>
      <c r="Q153" s="204"/>
      <c r="R153" s="204"/>
      <c r="S153" s="204"/>
      <c r="T153" s="204"/>
      <c r="U153" s="204"/>
      <c r="V153" s="204"/>
      <c r="W153" s="204"/>
      <c r="X153" s="204"/>
      <c r="Y153" s="204"/>
      <c r="Z153" s="204"/>
      <c r="AA153" s="204"/>
      <c r="AB153" s="204"/>
      <c r="AC153" s="204"/>
    </row>
    <row r="154" spans="1:29" ht="18.75" customHeight="1">
      <c r="A154" s="215" t="s">
        <v>616</v>
      </c>
      <c r="B154" s="202"/>
      <c r="C154" s="202"/>
      <c r="D154" s="202"/>
      <c r="E154" s="202"/>
      <c r="F154" s="204"/>
      <c r="G154" s="204"/>
      <c r="H154" s="204">
        <v>0</v>
      </c>
      <c r="I154" s="204"/>
      <c r="J154" s="1426"/>
      <c r="K154" s="1426"/>
      <c r="L154" s="1426"/>
      <c r="M154" s="1426"/>
      <c r="N154" s="1426"/>
      <c r="O154" s="1426"/>
      <c r="P154" s="1426"/>
      <c r="Q154" s="1426"/>
      <c r="R154" s="1426"/>
      <c r="S154" s="1426"/>
      <c r="T154" s="1426"/>
      <c r="U154" s="1426"/>
      <c r="V154" s="1426"/>
      <c r="W154" s="1426"/>
      <c r="X154" s="1426"/>
      <c r="Y154" s="1426"/>
      <c r="Z154" s="1426"/>
      <c r="AA154" s="1426"/>
      <c r="AB154" s="1426"/>
      <c r="AC154" s="1426"/>
    </row>
    <row r="155" spans="1:29" ht="18.75" customHeight="1">
      <c r="A155" s="226" t="s">
        <v>617</v>
      </c>
      <c r="B155" s="227"/>
      <c r="C155" s="227"/>
      <c r="D155" s="227"/>
      <c r="E155" s="227"/>
      <c r="F155" s="228"/>
      <c r="G155" s="228"/>
      <c r="H155" s="228"/>
      <c r="I155" s="229">
        <v>0</v>
      </c>
      <c r="J155" s="1428"/>
      <c r="K155" s="1428"/>
      <c r="L155" s="1428"/>
      <c r="M155" s="1428"/>
      <c r="N155" s="1428"/>
      <c r="O155" s="1428"/>
      <c r="P155" s="1428"/>
      <c r="Q155" s="1428"/>
      <c r="R155" s="1428"/>
      <c r="S155" s="1428"/>
      <c r="T155" s="1428"/>
      <c r="U155" s="1428"/>
      <c r="V155" s="1428"/>
      <c r="W155" s="1428"/>
      <c r="X155" s="1428"/>
      <c r="Y155" s="1428"/>
      <c r="Z155" s="1428"/>
      <c r="AA155" s="1428"/>
      <c r="AB155" s="1428"/>
      <c r="AC155" s="1428"/>
    </row>
    <row r="156" spans="1:29" ht="18.75" customHeight="1">
      <c r="A156" s="215" t="s">
        <v>611</v>
      </c>
      <c r="B156" s="202"/>
      <c r="C156" s="202"/>
      <c r="D156" s="202"/>
      <c r="E156" s="202"/>
      <c r="F156" s="204"/>
      <c r="G156" s="204"/>
      <c r="H156" s="204">
        <v>0</v>
      </c>
      <c r="I156" s="204"/>
      <c r="J156" s="1426"/>
      <c r="K156" s="1426"/>
      <c r="L156" s="1426"/>
      <c r="M156" s="1426"/>
      <c r="N156" s="1426"/>
      <c r="O156" s="1426"/>
      <c r="P156" s="1426"/>
      <c r="Q156" s="1426"/>
      <c r="R156" s="1426"/>
      <c r="S156" s="1426"/>
      <c r="T156" s="1426"/>
      <c r="U156" s="1426"/>
      <c r="V156" s="1426"/>
      <c r="W156" s="1426"/>
      <c r="X156" s="1426"/>
      <c r="Y156" s="1426"/>
      <c r="Z156" s="1426"/>
      <c r="AA156" s="1426"/>
      <c r="AB156" s="1426"/>
      <c r="AC156" s="1426"/>
    </row>
    <row r="157" spans="1:29" ht="18.75" customHeight="1">
      <c r="A157" s="215" t="s">
        <v>612</v>
      </c>
      <c r="B157" s="202"/>
      <c r="C157" s="202"/>
      <c r="D157" s="202"/>
      <c r="E157" s="202"/>
      <c r="F157" s="204"/>
      <c r="G157" s="204"/>
      <c r="H157" s="204">
        <v>0</v>
      </c>
      <c r="I157" s="204"/>
      <c r="J157" s="1426"/>
      <c r="K157" s="1426"/>
      <c r="L157" s="1426"/>
      <c r="M157" s="1426"/>
      <c r="N157" s="1426"/>
      <c r="O157" s="1426"/>
      <c r="P157" s="1426"/>
      <c r="Q157" s="1426"/>
      <c r="R157" s="1426"/>
      <c r="S157" s="1426"/>
      <c r="T157" s="1426"/>
      <c r="U157" s="1426"/>
      <c r="V157" s="1426"/>
      <c r="W157" s="1426"/>
      <c r="X157" s="1426"/>
      <c r="Y157" s="1426"/>
      <c r="Z157" s="1426"/>
      <c r="AA157" s="1426"/>
      <c r="AB157" s="1426"/>
      <c r="AC157" s="1426"/>
    </row>
    <row r="158" spans="1:29" ht="18.75" customHeight="1">
      <c r="A158" s="215" t="s">
        <v>613</v>
      </c>
      <c r="B158" s="202"/>
      <c r="C158" s="202"/>
      <c r="D158" s="202"/>
      <c r="E158" s="202"/>
      <c r="F158" s="204"/>
      <c r="G158" s="204"/>
      <c r="H158" s="204">
        <v>0</v>
      </c>
      <c r="I158" s="204"/>
      <c r="J158" s="1429"/>
      <c r="K158" s="1429"/>
      <c r="L158" s="1429"/>
      <c r="M158" s="1429"/>
      <c r="N158" s="204"/>
      <c r="O158" s="204"/>
      <c r="P158" s="204"/>
      <c r="Q158" s="204"/>
      <c r="R158" s="204"/>
      <c r="S158" s="204"/>
      <c r="T158" s="204"/>
      <c r="U158" s="204"/>
      <c r="V158" s="204"/>
      <c r="W158" s="204"/>
      <c r="X158" s="204"/>
      <c r="Y158" s="204"/>
      <c r="Z158" s="204"/>
      <c r="AA158" s="204"/>
      <c r="AB158" s="204"/>
      <c r="AC158" s="204"/>
    </row>
    <row r="159" spans="1:29" ht="18.75" customHeight="1">
      <c r="A159" s="215" t="s">
        <v>614</v>
      </c>
      <c r="B159" s="202"/>
      <c r="C159" s="202"/>
      <c r="D159" s="202"/>
      <c r="E159" s="202"/>
      <c r="F159" s="204"/>
      <c r="G159" s="204"/>
      <c r="H159" s="223">
        <v>0</v>
      </c>
      <c r="I159" s="223"/>
      <c r="J159" s="1425"/>
      <c r="K159" s="1425"/>
      <c r="L159" s="1425"/>
      <c r="M159" s="1425"/>
      <c r="N159" s="1425"/>
      <c r="O159" s="1425"/>
      <c r="P159" s="1425"/>
      <c r="Q159" s="1425"/>
      <c r="R159" s="1425"/>
      <c r="S159" s="1425"/>
      <c r="T159" s="1425"/>
      <c r="U159" s="1425"/>
      <c r="V159" s="1425"/>
      <c r="W159" s="1425"/>
      <c r="X159" s="1425"/>
      <c r="Y159" s="1425"/>
      <c r="Z159" s="1425"/>
      <c r="AA159" s="1425"/>
      <c r="AB159" s="1425"/>
      <c r="AC159" s="1425"/>
    </row>
    <row r="160" spans="1:29" ht="18.75" customHeight="1">
      <c r="A160" s="215" t="s">
        <v>615</v>
      </c>
      <c r="B160" s="202"/>
      <c r="C160" s="202"/>
      <c r="D160" s="202"/>
      <c r="E160" s="202"/>
      <c r="F160" s="204"/>
      <c r="G160" s="204"/>
      <c r="H160" s="204">
        <v>0</v>
      </c>
      <c r="I160" s="204"/>
      <c r="J160" s="1426"/>
      <c r="K160" s="1426"/>
      <c r="L160" s="1426"/>
      <c r="M160" s="1426"/>
      <c r="N160" s="1426"/>
      <c r="O160" s="1426"/>
      <c r="P160" s="204"/>
      <c r="Q160" s="204"/>
      <c r="R160" s="204"/>
      <c r="S160" s="204"/>
      <c r="T160" s="204"/>
      <c r="U160" s="204"/>
      <c r="V160" s="204"/>
      <c r="W160" s="204"/>
      <c r="X160" s="204"/>
      <c r="Y160" s="204"/>
      <c r="Z160" s="204"/>
      <c r="AA160" s="204"/>
      <c r="AB160" s="204"/>
      <c r="AC160" s="204"/>
    </row>
    <row r="161" spans="1:29" ht="18.75" customHeight="1">
      <c r="A161" s="215" t="s">
        <v>616</v>
      </c>
      <c r="B161" s="202"/>
      <c r="C161" s="202"/>
      <c r="D161" s="202"/>
      <c r="E161" s="202"/>
      <c r="F161" s="204"/>
      <c r="G161" s="204"/>
      <c r="H161" s="204">
        <v>0</v>
      </c>
      <c r="I161" s="204"/>
      <c r="J161" s="1426"/>
      <c r="K161" s="1426"/>
      <c r="L161" s="1426"/>
      <c r="M161" s="1426"/>
      <c r="N161" s="1426"/>
      <c r="O161" s="1426"/>
      <c r="P161" s="1426"/>
      <c r="Q161" s="1426"/>
      <c r="R161" s="1426"/>
      <c r="S161" s="1426"/>
      <c r="T161" s="1426"/>
      <c r="U161" s="1426"/>
      <c r="V161" s="1426"/>
      <c r="W161" s="1426"/>
      <c r="X161" s="1426"/>
      <c r="Y161" s="1426"/>
      <c r="Z161" s="1426"/>
      <c r="AA161" s="1426"/>
      <c r="AB161" s="1426"/>
      <c r="AC161" s="1426"/>
    </row>
    <row r="162" spans="1:29" ht="18.75" customHeight="1">
      <c r="A162" s="230" t="s">
        <v>617</v>
      </c>
      <c r="B162" s="202"/>
      <c r="C162" s="202"/>
      <c r="D162" s="202"/>
      <c r="E162" s="202"/>
      <c r="F162" s="204"/>
      <c r="G162" s="204"/>
      <c r="H162" s="204"/>
      <c r="I162" s="231">
        <v>0</v>
      </c>
      <c r="J162" s="1427"/>
      <c r="K162" s="1427"/>
      <c r="L162" s="1427"/>
      <c r="M162" s="1427"/>
      <c r="N162" s="1427"/>
      <c r="O162" s="1427"/>
      <c r="P162" s="1427"/>
      <c r="Q162" s="1427"/>
      <c r="R162" s="1427"/>
      <c r="S162" s="1427"/>
      <c r="T162" s="1427"/>
      <c r="U162" s="1427"/>
      <c r="V162" s="1427"/>
      <c r="W162" s="1427"/>
      <c r="X162" s="1427"/>
      <c r="Y162" s="1427"/>
      <c r="Z162" s="1427"/>
      <c r="AA162" s="1427"/>
      <c r="AB162" s="1427"/>
      <c r="AC162" s="1427"/>
    </row>
    <row r="163" spans="1:29" ht="18.75" customHeight="1">
      <c r="A163" s="287" t="s">
        <v>619</v>
      </c>
      <c r="B163" s="287"/>
      <c r="C163" s="287"/>
      <c r="D163" s="287"/>
      <c r="E163" s="287"/>
      <c r="F163" s="287"/>
      <c r="G163" s="287"/>
      <c r="H163" s="287"/>
      <c r="I163" s="287"/>
      <c r="J163" s="287"/>
      <c r="K163" s="287"/>
      <c r="L163" s="287"/>
      <c r="M163" s="287"/>
      <c r="N163" s="287"/>
      <c r="O163" s="287"/>
      <c r="P163" s="287"/>
      <c r="Q163" s="232"/>
      <c r="R163" s="232"/>
      <c r="S163" s="232"/>
      <c r="T163" s="232"/>
      <c r="U163" s="232"/>
      <c r="V163" s="232"/>
      <c r="W163" s="232"/>
      <c r="X163" s="232"/>
      <c r="Y163" s="232"/>
      <c r="Z163" s="232"/>
      <c r="AA163" s="232"/>
      <c r="AB163" s="232"/>
      <c r="AC163" s="232"/>
    </row>
    <row r="164" spans="1:29" ht="18.75" customHeight="1">
      <c r="A164" s="215" t="s">
        <v>611</v>
      </c>
      <c r="B164" s="202"/>
      <c r="C164" s="202"/>
      <c r="D164" s="202"/>
      <c r="E164" s="202"/>
      <c r="F164" s="204"/>
      <c r="G164" s="204"/>
      <c r="H164" s="204">
        <v>0</v>
      </c>
      <c r="I164" s="204"/>
      <c r="J164" s="1416">
        <f>第二面!K160</f>
        <v>0</v>
      </c>
      <c r="K164" s="1416"/>
      <c r="L164" s="1416"/>
      <c r="M164" s="1416"/>
      <c r="N164" s="1416"/>
      <c r="O164" s="1416"/>
      <c r="P164" s="1416"/>
      <c r="Q164" s="1416"/>
      <c r="R164" s="1416"/>
      <c r="S164" s="1416"/>
      <c r="T164" s="1416"/>
      <c r="U164" s="1416"/>
      <c r="V164" s="1416"/>
      <c r="W164" s="1416"/>
      <c r="X164" s="1416"/>
      <c r="Y164" s="1416"/>
      <c r="Z164" s="1416"/>
      <c r="AA164" s="1416"/>
      <c r="AB164" s="1416"/>
      <c r="AC164" s="1416"/>
    </row>
    <row r="165" spans="1:29" ht="18.75" customHeight="1">
      <c r="A165" s="215" t="s">
        <v>339</v>
      </c>
      <c r="B165" s="202"/>
      <c r="C165" s="202"/>
      <c r="D165" s="202"/>
      <c r="E165" s="202"/>
      <c r="F165" s="204"/>
      <c r="G165" s="204"/>
      <c r="H165" s="225" t="s">
        <v>608</v>
      </c>
      <c r="I165" s="204"/>
      <c r="J165" s="1420" t="s">
        <v>620</v>
      </c>
      <c r="K165" s="1420"/>
      <c r="L165" s="1420"/>
      <c r="M165" s="1420"/>
      <c r="N165" s="1421">
        <f>第二面!N161</f>
        <v>0</v>
      </c>
      <c r="O165" s="1421"/>
      <c r="P165" s="1421"/>
      <c r="Q165" s="280" t="s">
        <v>694</v>
      </c>
      <c r="R165" s="281" t="s">
        <v>621</v>
      </c>
      <c r="S165" s="1422">
        <f>第二面!V161</f>
        <v>0</v>
      </c>
      <c r="T165" s="1422"/>
      <c r="U165" s="1422"/>
      <c r="V165" s="1422"/>
      <c r="W165" s="1422"/>
      <c r="X165" s="1422"/>
      <c r="Y165" s="281" t="s">
        <v>387</v>
      </c>
      <c r="Z165" s="280"/>
      <c r="AA165" s="280"/>
      <c r="AB165" s="280"/>
      <c r="AC165" s="280"/>
    </row>
    <row r="166" spans="1:29" ht="18.75" customHeight="1">
      <c r="A166" s="233"/>
      <c r="B166" s="202"/>
      <c r="C166" s="202"/>
      <c r="D166" s="202"/>
      <c r="E166" s="202"/>
      <c r="F166" s="204"/>
      <c r="G166" s="204"/>
      <c r="H166" s="204">
        <v>0</v>
      </c>
      <c r="I166" s="204"/>
      <c r="J166" s="1416">
        <f>第二面!K162</f>
        <v>0</v>
      </c>
      <c r="K166" s="1416"/>
      <c r="L166" s="1416"/>
      <c r="M166" s="1416"/>
      <c r="N166" s="1416"/>
      <c r="O166" s="1416"/>
      <c r="P166" s="1416"/>
      <c r="Q166" s="1416"/>
      <c r="R166" s="1416"/>
      <c r="S166" s="1416"/>
      <c r="T166" s="1416"/>
      <c r="U166" s="1416"/>
      <c r="V166" s="1416"/>
      <c r="W166" s="1416"/>
      <c r="X166" s="1416"/>
      <c r="Y166" s="1416"/>
      <c r="Z166" s="1416"/>
      <c r="AA166" s="1416"/>
      <c r="AB166" s="1416"/>
      <c r="AC166" s="1416"/>
    </row>
    <row r="167" spans="1:29" ht="18.75" customHeight="1">
      <c r="A167" s="215" t="s">
        <v>613</v>
      </c>
      <c r="B167" s="202"/>
      <c r="C167" s="202"/>
      <c r="D167" s="202"/>
      <c r="E167" s="202"/>
      <c r="F167" s="204"/>
      <c r="G167" s="204"/>
      <c r="H167" s="204">
        <v>0</v>
      </c>
      <c r="I167" s="204"/>
      <c r="J167" s="1423">
        <f>第二面!K163</f>
        <v>0</v>
      </c>
      <c r="K167" s="1423"/>
      <c r="L167" s="1423"/>
      <c r="M167" s="1423"/>
      <c r="N167" s="280"/>
      <c r="O167" s="280"/>
      <c r="P167" s="280"/>
      <c r="Q167" s="280"/>
      <c r="R167" s="280"/>
      <c r="S167" s="280"/>
      <c r="T167" s="280"/>
      <c r="U167" s="280"/>
      <c r="V167" s="280"/>
      <c r="W167" s="280"/>
      <c r="X167" s="280"/>
      <c r="Y167" s="280"/>
      <c r="Z167" s="280"/>
      <c r="AA167" s="280"/>
      <c r="AB167" s="280"/>
      <c r="AC167" s="280"/>
    </row>
    <row r="168" spans="1:29" ht="18.75" customHeight="1">
      <c r="A168" s="215" t="s">
        <v>622</v>
      </c>
      <c r="B168" s="202"/>
      <c r="C168" s="202"/>
      <c r="D168" s="202"/>
      <c r="E168" s="202"/>
      <c r="F168" s="204"/>
      <c r="G168" s="204"/>
      <c r="H168" s="223">
        <v>0</v>
      </c>
      <c r="I168" s="223"/>
      <c r="J168" s="1424">
        <f>第二面!K164</f>
        <v>0</v>
      </c>
      <c r="K168" s="1424"/>
      <c r="L168" s="1424"/>
      <c r="M168" s="1424"/>
      <c r="N168" s="1424"/>
      <c r="O168" s="1424"/>
      <c r="P168" s="1424"/>
      <c r="Q168" s="1424"/>
      <c r="R168" s="1424"/>
      <c r="S168" s="1424"/>
      <c r="T168" s="1424"/>
      <c r="U168" s="1424"/>
      <c r="V168" s="1424"/>
      <c r="W168" s="1424"/>
      <c r="X168" s="1424"/>
      <c r="Y168" s="1424"/>
      <c r="Z168" s="1424"/>
      <c r="AA168" s="1424"/>
      <c r="AB168" s="1424"/>
      <c r="AC168" s="1424"/>
    </row>
    <row r="169" spans="1:29" ht="18.75" customHeight="1">
      <c r="A169" s="215" t="s">
        <v>623</v>
      </c>
      <c r="B169" s="202"/>
      <c r="C169" s="202"/>
      <c r="D169" s="202"/>
      <c r="E169" s="202"/>
      <c r="F169" s="204"/>
      <c r="G169" s="204"/>
      <c r="H169" s="204">
        <v>0</v>
      </c>
      <c r="I169" s="204"/>
      <c r="J169" s="1416">
        <f>第二面!K165</f>
        <v>0</v>
      </c>
      <c r="K169" s="1416"/>
      <c r="L169" s="1416"/>
      <c r="M169" s="1416"/>
      <c r="N169" s="1416"/>
      <c r="O169" s="1416"/>
      <c r="P169" s="280"/>
      <c r="Q169" s="280"/>
      <c r="R169" s="280"/>
      <c r="S169" s="280"/>
      <c r="T169" s="280"/>
      <c r="U169" s="280"/>
      <c r="V169" s="280"/>
      <c r="W169" s="280"/>
      <c r="X169" s="280"/>
      <c r="Y169" s="280"/>
      <c r="Z169" s="280"/>
      <c r="AA169" s="280"/>
      <c r="AB169" s="280"/>
      <c r="AC169" s="280"/>
    </row>
    <row r="170" spans="1:29" ht="18.75" customHeight="1">
      <c r="A170" s="205" t="s">
        <v>624</v>
      </c>
      <c r="B170" s="205"/>
      <c r="C170" s="205"/>
      <c r="D170" s="1417"/>
      <c r="E170" s="1417"/>
      <c r="F170" s="1417"/>
      <c r="G170" s="1417"/>
      <c r="H170" s="1417"/>
      <c r="I170" s="1417"/>
      <c r="J170" s="1417"/>
      <c r="K170" s="1417"/>
      <c r="L170" s="1417"/>
      <c r="M170" s="1417"/>
      <c r="N170" s="1417"/>
      <c r="O170" s="1417"/>
      <c r="P170" s="1417"/>
      <c r="Q170" s="1417"/>
      <c r="R170" s="1417"/>
      <c r="S170" s="1417"/>
      <c r="T170" s="1417"/>
      <c r="U170" s="1417"/>
      <c r="V170" s="1417"/>
      <c r="W170" s="1417"/>
      <c r="X170" s="1417"/>
      <c r="Y170" s="1417"/>
      <c r="Z170" s="1417"/>
      <c r="AA170" s="1417"/>
      <c r="AB170" s="1417"/>
      <c r="AC170" s="1417"/>
    </row>
    <row r="171" spans="1:29" ht="18.75" customHeight="1">
      <c r="A171" s="209"/>
      <c r="B171" s="209"/>
      <c r="C171" s="209"/>
      <c r="D171" s="1408"/>
      <c r="E171" s="1408"/>
      <c r="F171" s="1408"/>
      <c r="G171" s="1408"/>
      <c r="H171" s="1408"/>
      <c r="I171" s="1408"/>
      <c r="J171" s="1408"/>
      <c r="K171" s="1408"/>
      <c r="L171" s="1408"/>
      <c r="M171" s="1408"/>
      <c r="N171" s="1408"/>
      <c r="O171" s="1408"/>
      <c r="P171" s="1408"/>
      <c r="Q171" s="1408"/>
      <c r="R171" s="1408"/>
      <c r="S171" s="1408"/>
      <c r="T171" s="1408"/>
      <c r="U171" s="1408"/>
      <c r="V171" s="1408"/>
      <c r="W171" s="1408"/>
      <c r="X171" s="1408"/>
      <c r="Y171" s="1408"/>
      <c r="Z171" s="1408"/>
      <c r="AA171" s="1408"/>
      <c r="AB171" s="1408"/>
      <c r="AC171" s="1408"/>
    </row>
    <row r="172" spans="1:29" ht="18.75" customHeight="1">
      <c r="A172" s="302" t="s">
        <v>625</v>
      </c>
      <c r="B172" s="302"/>
      <c r="C172" s="302"/>
      <c r="D172" s="302"/>
      <c r="E172" s="302"/>
      <c r="F172" s="302"/>
      <c r="G172" s="302"/>
      <c r="H172" s="302"/>
      <c r="I172" s="302"/>
      <c r="J172" s="302"/>
      <c r="K172" s="302"/>
      <c r="L172" s="302"/>
      <c r="M172" s="302"/>
      <c r="N172" s="302"/>
      <c r="O172" s="302"/>
      <c r="P172" s="302"/>
      <c r="Q172" s="302"/>
      <c r="R172" s="302"/>
      <c r="S172" s="302"/>
      <c r="T172" s="302"/>
      <c r="U172" s="302"/>
      <c r="V172" s="302"/>
      <c r="W172" s="302"/>
      <c r="X172" s="302"/>
      <c r="Y172" s="302"/>
      <c r="Z172" s="302"/>
      <c r="AA172" s="302"/>
      <c r="AB172" s="202"/>
      <c r="AC172" s="202"/>
    </row>
    <row r="173" spans="1:29" ht="18.75" customHeight="1">
      <c r="A173" s="284"/>
      <c r="B173" s="233" t="s">
        <v>626</v>
      </c>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02"/>
      <c r="AC173" s="202"/>
    </row>
    <row r="174" spans="1:29" ht="18.75" customHeight="1">
      <c r="A174" s="287" t="s">
        <v>627</v>
      </c>
      <c r="B174" s="287"/>
      <c r="C174" s="287"/>
      <c r="D174" s="287"/>
      <c r="E174" s="287"/>
      <c r="F174" s="287"/>
      <c r="G174" s="287"/>
      <c r="H174" s="287"/>
      <c r="I174" s="287"/>
      <c r="J174" s="287"/>
      <c r="K174" s="287"/>
      <c r="L174" s="287"/>
      <c r="M174" s="287"/>
      <c r="N174" s="287"/>
      <c r="O174" s="287"/>
      <c r="P174" s="287"/>
      <c r="Q174" s="205"/>
      <c r="R174" s="205"/>
      <c r="S174" s="205"/>
      <c r="T174" s="205"/>
      <c r="U174" s="205"/>
      <c r="V174" s="205"/>
      <c r="W174" s="205"/>
      <c r="X174" s="205"/>
      <c r="Y174" s="205"/>
      <c r="Z174" s="205"/>
      <c r="AA174" s="205"/>
      <c r="AB174" s="205"/>
      <c r="AC174" s="205"/>
    </row>
    <row r="175" spans="1:29" ht="31.5" customHeight="1">
      <c r="A175" s="215" t="s">
        <v>628</v>
      </c>
      <c r="B175" s="202"/>
      <c r="C175" s="202"/>
      <c r="D175" s="202"/>
      <c r="E175" s="202"/>
      <c r="F175" s="1418">
        <f>第三面!F3</f>
        <v>0</v>
      </c>
      <c r="G175" s="1418"/>
      <c r="H175" s="1418"/>
      <c r="I175" s="1418"/>
      <c r="J175" s="1418"/>
      <c r="K175" s="1418"/>
      <c r="L175" s="1418"/>
      <c r="M175" s="1418"/>
      <c r="N175" s="1418"/>
      <c r="O175" s="1418"/>
      <c r="P175" s="1418"/>
      <c r="Q175" s="1418"/>
      <c r="R175" s="1418"/>
      <c r="S175" s="1418"/>
      <c r="T175" s="1418"/>
      <c r="U175" s="1418"/>
      <c r="V175" s="1418"/>
      <c r="W175" s="1418"/>
      <c r="X175" s="1418"/>
      <c r="Y175" s="1418"/>
      <c r="Z175" s="1418"/>
      <c r="AA175" s="1418"/>
      <c r="AB175" s="1418"/>
      <c r="AC175" s="202"/>
    </row>
    <row r="176" spans="1:29" ht="18.75" customHeight="1">
      <c r="A176" s="215" t="s">
        <v>629</v>
      </c>
      <c r="B176" s="209"/>
      <c r="C176" s="209"/>
      <c r="D176" s="209"/>
      <c r="E176" s="209"/>
      <c r="F176" s="1419">
        <f>第三面!F4</f>
        <v>0</v>
      </c>
      <c r="G176" s="1419"/>
      <c r="H176" s="1419"/>
      <c r="I176" s="1419"/>
      <c r="J176" s="1419"/>
      <c r="K176" s="1419"/>
      <c r="L176" s="1419"/>
      <c r="M176" s="1419"/>
      <c r="N176" s="1419"/>
      <c r="O176" s="1419"/>
      <c r="P176" s="1419"/>
      <c r="Q176" s="1419"/>
      <c r="R176" s="1419"/>
      <c r="S176" s="1419"/>
      <c r="T176" s="1419"/>
      <c r="U176" s="1419"/>
      <c r="V176" s="1419"/>
      <c r="W176" s="1419"/>
      <c r="X176" s="1419"/>
      <c r="Y176" s="1419"/>
      <c r="Z176" s="1419"/>
      <c r="AA176" s="1419"/>
      <c r="AB176" s="1419"/>
      <c r="AC176" s="209"/>
    </row>
    <row r="177" spans="1:29" ht="18.75" customHeight="1">
      <c r="A177" s="287" t="s">
        <v>630</v>
      </c>
      <c r="B177" s="287"/>
      <c r="C177" s="287"/>
      <c r="D177" s="287"/>
      <c r="E177" s="287"/>
      <c r="F177" s="287"/>
      <c r="G177" s="287"/>
      <c r="H177" s="287"/>
      <c r="I177" s="287"/>
      <c r="J177" s="287"/>
      <c r="K177" s="287"/>
      <c r="L177" s="287"/>
      <c r="M177" s="287"/>
      <c r="N177" s="287"/>
      <c r="O177" s="287"/>
      <c r="P177" s="287"/>
      <c r="Q177" s="202"/>
      <c r="R177" s="202"/>
      <c r="S177" s="202"/>
      <c r="T177" s="202"/>
      <c r="U177" s="202"/>
      <c r="V177" s="202"/>
      <c r="W177" s="202"/>
      <c r="X177" s="202"/>
      <c r="Y177" s="202"/>
      <c r="Z177" s="202"/>
      <c r="AA177" s="202"/>
      <c r="AB177" s="202"/>
      <c r="AC177" s="202"/>
    </row>
    <row r="178" spans="1:29" ht="18.75" customHeight="1">
      <c r="A178" s="215" t="s">
        <v>631</v>
      </c>
      <c r="B178" s="202"/>
      <c r="C178" s="202"/>
      <c r="D178" s="202"/>
      <c r="E178" s="202"/>
      <c r="F178" s="202"/>
      <c r="G178" s="202"/>
      <c r="H178" s="202"/>
      <c r="I178" s="202"/>
      <c r="J178" s="202"/>
      <c r="K178" s="202"/>
      <c r="L178" s="202"/>
      <c r="M178" s="202"/>
      <c r="N178" s="202"/>
      <c r="O178" s="202"/>
      <c r="P178" s="202"/>
      <c r="Q178" s="202"/>
      <c r="R178" s="202" t="s">
        <v>632</v>
      </c>
      <c r="S178" s="1412">
        <f>IF(第四面!B42="■","有"&amp;第四面!P49,第四面!P49)</f>
        <v>0</v>
      </c>
      <c r="T178" s="1412"/>
      <c r="U178" s="1412"/>
      <c r="V178" s="202" t="s">
        <v>633</v>
      </c>
      <c r="W178" s="284"/>
      <c r="X178" s="284"/>
      <c r="Y178" s="284"/>
      <c r="Z178" s="202"/>
      <c r="AA178" s="202"/>
      <c r="AB178" s="202"/>
      <c r="AC178" s="222"/>
    </row>
    <row r="179" spans="1:29" ht="18.75" customHeight="1">
      <c r="A179" s="215" t="s">
        <v>634</v>
      </c>
      <c r="B179" s="202"/>
      <c r="C179" s="202"/>
      <c r="D179" s="202"/>
      <c r="E179" s="202"/>
      <c r="F179" s="202"/>
      <c r="G179" s="316" t="str">
        <f>第三面!C28</f>
        <v>□</v>
      </c>
      <c r="H179" s="202" t="s">
        <v>635</v>
      </c>
      <c r="I179" s="202"/>
      <c r="J179" s="284"/>
      <c r="K179" s="316" t="str">
        <f>第三面!F28</f>
        <v>□</v>
      </c>
      <c r="L179" s="202" t="s">
        <v>103</v>
      </c>
      <c r="M179" s="202"/>
      <c r="N179" s="202"/>
      <c r="O179" s="316" t="str">
        <f>第三面!I28</f>
        <v>□</v>
      </c>
      <c r="P179" s="202" t="s">
        <v>636</v>
      </c>
      <c r="Q179" s="202"/>
      <c r="R179" s="202"/>
      <c r="S179" s="316" t="str">
        <f>第三面!L28</f>
        <v>□</v>
      </c>
      <c r="T179" s="202" t="s">
        <v>105</v>
      </c>
      <c r="U179" s="202"/>
      <c r="V179" s="202"/>
      <c r="W179" s="202"/>
      <c r="X179" s="202"/>
      <c r="Y179" s="202"/>
      <c r="Z179" s="202"/>
      <c r="AA179" s="202"/>
      <c r="AB179" s="202"/>
      <c r="AC179" s="202"/>
    </row>
    <row r="180" spans="1:29" ht="18.75" customHeight="1">
      <c r="A180" s="202"/>
      <c r="B180" s="202"/>
      <c r="C180" s="202"/>
      <c r="D180" s="202"/>
      <c r="E180" s="202"/>
      <c r="F180" s="202"/>
      <c r="G180" s="316" t="str">
        <f>第三面!S28</f>
        <v>□</v>
      </c>
      <c r="H180" s="202" t="s">
        <v>107</v>
      </c>
      <c r="I180" s="202"/>
      <c r="J180" s="202"/>
      <c r="K180" s="202"/>
      <c r="L180" s="202"/>
      <c r="M180" s="316" t="str">
        <f>第三面!X28</f>
        <v>□</v>
      </c>
      <c r="N180" s="202" t="s">
        <v>108</v>
      </c>
      <c r="O180" s="202"/>
      <c r="P180" s="202"/>
      <c r="Q180" s="202"/>
      <c r="R180" s="202"/>
      <c r="S180" s="202"/>
      <c r="T180" s="317" t="s">
        <v>33</v>
      </c>
      <c r="U180" s="202" t="s">
        <v>637</v>
      </c>
      <c r="V180" s="202"/>
      <c r="W180" s="202"/>
      <c r="X180" s="202"/>
      <c r="Y180" s="202"/>
      <c r="Z180" s="202"/>
      <c r="AA180" s="202"/>
      <c r="AB180" s="202"/>
      <c r="AC180" s="202"/>
    </row>
    <row r="181" spans="1:29" ht="18.75" customHeight="1">
      <c r="A181" s="215" t="s">
        <v>638</v>
      </c>
      <c r="B181" s="202"/>
      <c r="C181" s="202"/>
      <c r="D181" s="202"/>
      <c r="E181" s="202"/>
      <c r="F181" s="202"/>
      <c r="G181" s="284"/>
      <c r="H181" s="202"/>
      <c r="I181" s="202"/>
      <c r="J181" s="202"/>
      <c r="K181" s="202"/>
      <c r="L181" s="202"/>
      <c r="M181" s="284"/>
      <c r="N181" s="202"/>
      <c r="O181" s="202"/>
      <c r="P181" s="202"/>
      <c r="Q181" s="202"/>
      <c r="R181" s="1413">
        <f>第四面!L55</f>
        <v>0</v>
      </c>
      <c r="S181" s="1413"/>
      <c r="T181" s="1413"/>
      <c r="U181" s="1413"/>
      <c r="V181" s="1413"/>
      <c r="W181" s="1413"/>
      <c r="X181" s="1413"/>
      <c r="Y181" s="1413"/>
      <c r="Z181" s="1413"/>
      <c r="AA181" s="1413"/>
      <c r="AB181" s="1413"/>
      <c r="AC181" s="202"/>
    </row>
    <row r="182" spans="1:29" ht="18.75" customHeight="1">
      <c r="A182" s="318" t="s">
        <v>639</v>
      </c>
      <c r="B182" s="318"/>
      <c r="C182" s="318"/>
      <c r="D182" s="318"/>
      <c r="E182" s="318"/>
      <c r="F182" s="318"/>
      <c r="G182" s="318"/>
      <c r="H182" s="318"/>
      <c r="I182" s="207"/>
      <c r="J182" s="1414" t="s">
        <v>640</v>
      </c>
      <c r="K182" s="1414"/>
      <c r="L182" s="1414"/>
      <c r="M182" s="1415"/>
      <c r="N182" s="1415"/>
      <c r="O182" s="1415"/>
      <c r="P182" s="1415"/>
      <c r="Q182" s="1415"/>
      <c r="R182" s="1415"/>
      <c r="S182" s="319" t="s">
        <v>387</v>
      </c>
      <c r="T182" s="320"/>
      <c r="U182" s="320"/>
      <c r="V182" s="207"/>
      <c r="W182" s="207"/>
      <c r="X182" s="207"/>
      <c r="Y182" s="207"/>
      <c r="Z182" s="207"/>
      <c r="AA182" s="207"/>
      <c r="AB182" s="209"/>
      <c r="AC182" s="207"/>
    </row>
    <row r="183" spans="1:29" ht="18.75" customHeight="1">
      <c r="A183" s="318" t="s">
        <v>641</v>
      </c>
      <c r="B183" s="318"/>
      <c r="C183" s="318"/>
      <c r="D183" s="318"/>
      <c r="E183" s="318"/>
      <c r="F183" s="318"/>
      <c r="G183" s="318"/>
      <c r="H183" s="318"/>
      <c r="I183" s="207"/>
      <c r="J183" s="1411" t="s">
        <v>280</v>
      </c>
      <c r="K183" s="1411"/>
      <c r="L183" s="254"/>
      <c r="M183" s="207" t="s">
        <v>642</v>
      </c>
      <c r="N183" s="207"/>
      <c r="O183" s="254"/>
      <c r="P183" s="207" t="s">
        <v>643</v>
      </c>
      <c r="Q183" s="207"/>
      <c r="R183" s="254"/>
      <c r="S183" s="207" t="s">
        <v>644</v>
      </c>
      <c r="T183" s="207"/>
      <c r="U183" s="207"/>
      <c r="V183" s="207"/>
      <c r="W183" s="207"/>
      <c r="X183" s="207"/>
      <c r="Y183" s="207"/>
      <c r="Z183" s="207"/>
      <c r="AA183" s="207"/>
      <c r="AB183" s="209"/>
      <c r="AC183" s="202"/>
    </row>
    <row r="184" spans="1:29" ht="18.75" customHeight="1">
      <c r="A184" s="318" t="s">
        <v>645</v>
      </c>
      <c r="B184" s="318"/>
      <c r="C184" s="318"/>
      <c r="D184" s="318"/>
      <c r="E184" s="318"/>
      <c r="F184" s="318"/>
      <c r="G184" s="318"/>
      <c r="H184" s="207"/>
      <c r="I184" s="207"/>
      <c r="J184" s="1410"/>
      <c r="K184" s="1410"/>
      <c r="L184" s="1410"/>
      <c r="M184" s="1410"/>
      <c r="N184" s="1410"/>
      <c r="O184" s="1410"/>
      <c r="P184" s="1410"/>
      <c r="Q184" s="1410"/>
      <c r="R184" s="1410"/>
      <c r="S184" s="1410"/>
      <c r="T184" s="1410"/>
      <c r="U184" s="1410"/>
      <c r="V184" s="1410"/>
      <c r="W184" s="1410"/>
      <c r="X184" s="1410"/>
      <c r="Y184" s="1410"/>
      <c r="Z184" s="1410"/>
      <c r="AA184" s="1410"/>
      <c r="AB184" s="209"/>
      <c r="AC184" s="207"/>
    </row>
    <row r="185" spans="1:29" ht="18.75" customHeight="1">
      <c r="A185" s="318" t="s">
        <v>646</v>
      </c>
      <c r="B185" s="318"/>
      <c r="C185" s="318"/>
      <c r="D185" s="318"/>
      <c r="E185" s="318"/>
      <c r="F185" s="318"/>
      <c r="G185" s="207"/>
      <c r="H185" s="207"/>
      <c r="I185" s="207"/>
      <c r="J185" s="1411" t="s">
        <v>280</v>
      </c>
      <c r="K185" s="1411"/>
      <c r="L185" s="254"/>
      <c r="M185" s="207" t="s">
        <v>642</v>
      </c>
      <c r="N185" s="207"/>
      <c r="O185" s="254"/>
      <c r="P185" s="207" t="s">
        <v>643</v>
      </c>
      <c r="Q185" s="207"/>
      <c r="R185" s="254"/>
      <c r="S185" s="207" t="s">
        <v>644</v>
      </c>
      <c r="T185" s="207"/>
      <c r="U185" s="207"/>
      <c r="V185" s="207"/>
      <c r="W185" s="207"/>
      <c r="X185" s="207"/>
      <c r="Y185" s="207"/>
      <c r="Z185" s="207"/>
      <c r="AA185" s="207"/>
      <c r="AB185" s="209"/>
      <c r="AC185" s="202"/>
    </row>
    <row r="186" spans="1:29" ht="18.75" customHeight="1">
      <c r="A186" s="318" t="s">
        <v>695</v>
      </c>
      <c r="B186" s="318"/>
      <c r="C186" s="318"/>
      <c r="D186" s="318"/>
      <c r="E186" s="318"/>
      <c r="F186" s="318"/>
      <c r="G186" s="318"/>
      <c r="H186" s="207"/>
      <c r="I186" s="207"/>
      <c r="J186" s="207" t="s">
        <v>280</v>
      </c>
      <c r="K186" s="207"/>
      <c r="L186" s="254"/>
      <c r="M186" s="207" t="s">
        <v>642</v>
      </c>
      <c r="N186" s="207"/>
      <c r="O186" s="254"/>
      <c r="P186" s="207" t="s">
        <v>643</v>
      </c>
      <c r="Q186" s="207"/>
      <c r="R186" s="254"/>
      <c r="S186" s="207" t="s">
        <v>644</v>
      </c>
      <c r="T186" s="207"/>
      <c r="U186" s="207"/>
      <c r="V186" s="207"/>
      <c r="W186" s="207"/>
      <c r="X186" s="207"/>
      <c r="Y186" s="207"/>
      <c r="Z186" s="207"/>
      <c r="AA186" s="207"/>
      <c r="AB186" s="209"/>
      <c r="AC186" s="207"/>
    </row>
    <row r="187" spans="1:29" ht="18.75" customHeight="1">
      <c r="A187" s="287" t="s">
        <v>696</v>
      </c>
      <c r="B187" s="287"/>
      <c r="C187" s="287"/>
      <c r="D187" s="287"/>
      <c r="E187" s="287"/>
      <c r="F187" s="287"/>
      <c r="G187" s="202"/>
      <c r="H187" s="202"/>
      <c r="I187" s="202"/>
      <c r="J187" s="202"/>
      <c r="K187" s="202"/>
      <c r="L187" s="202"/>
      <c r="M187" s="202"/>
      <c r="N187" s="202"/>
      <c r="O187" s="202"/>
      <c r="P187" s="202"/>
      <c r="Q187" s="202"/>
      <c r="R187" s="202"/>
      <c r="S187" s="202"/>
      <c r="T187" s="202"/>
      <c r="U187" s="202"/>
      <c r="V187" s="202"/>
      <c r="W187" s="202"/>
      <c r="X187" s="202"/>
      <c r="Y187" s="202"/>
      <c r="Z187" s="202"/>
      <c r="AA187" s="202"/>
      <c r="AB187" s="202"/>
      <c r="AC187" s="202"/>
    </row>
    <row r="188" spans="1:29" ht="18.75" customHeight="1">
      <c r="A188" s="215" t="s">
        <v>654</v>
      </c>
      <c r="B188" s="202"/>
      <c r="C188" s="202"/>
      <c r="D188" s="202"/>
      <c r="E188" s="202"/>
      <c r="F188" s="202"/>
      <c r="G188" s="202"/>
      <c r="H188" s="202"/>
      <c r="I188" s="202"/>
      <c r="J188" s="1407"/>
      <c r="K188" s="1407"/>
      <c r="L188" s="1407"/>
      <c r="M188" s="1407"/>
      <c r="N188" s="1407"/>
      <c r="O188" s="1407"/>
      <c r="P188" s="1407"/>
      <c r="Q188" s="1407"/>
      <c r="R188" s="1407"/>
      <c r="S188" s="1407"/>
      <c r="T188" s="1407"/>
      <c r="U188" s="1407"/>
      <c r="V188" s="1407"/>
      <c r="W188" s="1407"/>
      <c r="X188" s="1407"/>
      <c r="Y188" s="1407"/>
      <c r="Z188" s="1407"/>
      <c r="AA188" s="1407"/>
      <c r="AB188" s="202"/>
      <c r="AC188" s="202"/>
    </row>
    <row r="189" spans="1:29" ht="18.75" customHeight="1">
      <c r="A189" s="238" t="s">
        <v>697</v>
      </c>
      <c r="B189" s="202"/>
      <c r="C189" s="202"/>
      <c r="D189" s="202"/>
      <c r="E189" s="202"/>
      <c r="F189" s="202"/>
      <c r="G189" s="202"/>
      <c r="H189" s="202"/>
      <c r="I189" s="202"/>
      <c r="J189" s="202"/>
      <c r="K189" s="202"/>
      <c r="L189" s="202" t="s">
        <v>280</v>
      </c>
      <c r="M189" s="202"/>
      <c r="N189" s="206" t="s">
        <v>608</v>
      </c>
      <c r="O189" s="202" t="s">
        <v>642</v>
      </c>
      <c r="P189" s="202"/>
      <c r="Q189" s="206" t="s">
        <v>608</v>
      </c>
      <c r="R189" s="202" t="s">
        <v>643</v>
      </c>
      <c r="S189" s="202"/>
      <c r="T189" s="206" t="s">
        <v>608</v>
      </c>
      <c r="U189" s="202" t="s">
        <v>644</v>
      </c>
      <c r="V189" s="223"/>
      <c r="W189" s="223"/>
      <c r="X189" s="202"/>
      <c r="Y189" s="202"/>
      <c r="Z189" s="202"/>
      <c r="AA189" s="202"/>
      <c r="AB189" s="202"/>
      <c r="AC189" s="202"/>
    </row>
    <row r="190" spans="1:29" ht="18.75" customHeight="1">
      <c r="A190" s="215" t="s">
        <v>698</v>
      </c>
      <c r="B190" s="202"/>
      <c r="C190" s="202"/>
      <c r="D190" s="202"/>
      <c r="E190" s="202"/>
      <c r="F190" s="202"/>
      <c r="G190" s="202"/>
      <c r="H190" s="202"/>
      <c r="I190" s="202"/>
      <c r="J190" s="209"/>
      <c r="K190" s="202"/>
      <c r="L190" s="209"/>
      <c r="M190" s="202"/>
      <c r="N190" s="202"/>
      <c r="O190" s="1409">
        <f>第三面!J35</f>
        <v>0</v>
      </c>
      <c r="P190" s="1409"/>
      <c r="Q190" s="1409"/>
      <c r="R190" s="1409"/>
      <c r="S190" s="1409"/>
      <c r="T190" s="209" t="s">
        <v>699</v>
      </c>
      <c r="U190" s="209"/>
      <c r="V190" s="209"/>
      <c r="W190" s="202"/>
      <c r="X190" s="202"/>
      <c r="Y190" s="202"/>
      <c r="Z190" s="202"/>
      <c r="AA190" s="202"/>
      <c r="AB190" s="209"/>
      <c r="AC190" s="202"/>
    </row>
    <row r="191" spans="1:29" ht="18.75" customHeight="1">
      <c r="A191" s="287" t="s">
        <v>700</v>
      </c>
      <c r="B191" s="287"/>
      <c r="C191" s="287"/>
      <c r="D191" s="287"/>
      <c r="E191" s="287"/>
      <c r="F191" s="287"/>
      <c r="G191" s="287"/>
      <c r="H191" s="287"/>
      <c r="I191" s="287"/>
      <c r="J191" s="287"/>
      <c r="K191" s="205" t="s">
        <v>651</v>
      </c>
      <c r="L191" s="232" t="s">
        <v>621</v>
      </c>
      <c r="M191" s="1406"/>
      <c r="N191" s="1406"/>
      <c r="O191" s="1406"/>
      <c r="P191" s="1406"/>
      <c r="Q191" s="1406"/>
      <c r="R191" s="232" t="s">
        <v>652</v>
      </c>
      <c r="S191" s="232" t="s">
        <v>653</v>
      </c>
      <c r="T191" s="232" t="s">
        <v>651</v>
      </c>
      <c r="U191" s="232" t="s">
        <v>621</v>
      </c>
      <c r="V191" s="1406"/>
      <c r="W191" s="1406"/>
      <c r="X191" s="1406"/>
      <c r="Y191" s="1406"/>
      <c r="Z191" s="1406"/>
      <c r="AA191" s="232" t="s">
        <v>652</v>
      </c>
      <c r="AB191" s="205" t="s">
        <v>653</v>
      </c>
      <c r="AC191" s="205"/>
    </row>
    <row r="192" spans="1:29" ht="18.75" customHeight="1">
      <c r="A192" s="215" t="s">
        <v>654</v>
      </c>
      <c r="B192" s="202"/>
      <c r="C192" s="202"/>
      <c r="D192" s="202"/>
      <c r="E192" s="202"/>
      <c r="F192" s="202"/>
      <c r="G192" s="202"/>
      <c r="H192" s="202"/>
      <c r="I192" s="202"/>
      <c r="J192" s="202"/>
      <c r="K192" s="202" t="s">
        <v>651</v>
      </c>
      <c r="L192" s="1407"/>
      <c r="M192" s="1407"/>
      <c r="N192" s="1407"/>
      <c r="O192" s="1407"/>
      <c r="P192" s="1407"/>
      <c r="Q192" s="1407"/>
      <c r="R192" s="1407"/>
      <c r="S192" s="204" t="s">
        <v>653</v>
      </c>
      <c r="T192" s="204" t="s">
        <v>651</v>
      </c>
      <c r="U192" s="1407"/>
      <c r="V192" s="1407"/>
      <c r="W192" s="1407"/>
      <c r="X192" s="1407"/>
      <c r="Y192" s="1407"/>
      <c r="Z192" s="1407"/>
      <c r="AA192" s="1407"/>
      <c r="AB192" s="202" t="s">
        <v>653</v>
      </c>
      <c r="AC192" s="202"/>
    </row>
    <row r="193" spans="1:29" ht="18.75" customHeight="1">
      <c r="A193" s="215" t="s">
        <v>655</v>
      </c>
      <c r="B193" s="202"/>
      <c r="C193" s="202"/>
      <c r="D193" s="202"/>
      <c r="E193" s="202"/>
      <c r="F193" s="202"/>
      <c r="G193" s="202"/>
      <c r="H193" s="202"/>
      <c r="I193" s="202"/>
      <c r="J193" s="202"/>
      <c r="K193" s="202" t="s">
        <v>651</v>
      </c>
      <c r="L193" s="1396"/>
      <c r="M193" s="1396"/>
      <c r="N193" s="1396"/>
      <c r="O193" s="1396"/>
      <c r="P193" s="1396"/>
      <c r="Q193" s="1396"/>
      <c r="R193" s="1396"/>
      <c r="S193" s="204" t="s">
        <v>653</v>
      </c>
      <c r="T193" s="204" t="s">
        <v>651</v>
      </c>
      <c r="U193" s="1396"/>
      <c r="V193" s="1396"/>
      <c r="W193" s="1396"/>
      <c r="X193" s="1396"/>
      <c r="Y193" s="1396"/>
      <c r="Z193" s="1396"/>
      <c r="AA193" s="1396"/>
      <c r="AB193" s="202" t="s">
        <v>653</v>
      </c>
      <c r="AC193" s="202"/>
    </row>
    <row r="194" spans="1:29" ht="18.75" customHeight="1">
      <c r="A194" s="215" t="s">
        <v>656</v>
      </c>
      <c r="B194" s="202"/>
      <c r="C194" s="202"/>
      <c r="D194" s="202"/>
      <c r="E194" s="202"/>
      <c r="F194" s="202"/>
      <c r="G194" s="202"/>
      <c r="H194" s="202"/>
      <c r="I194" s="202"/>
      <c r="J194" s="202"/>
      <c r="K194" s="202" t="s">
        <v>651</v>
      </c>
      <c r="L194" s="1396"/>
      <c r="M194" s="1396"/>
      <c r="N194" s="1396"/>
      <c r="O194" s="1396"/>
      <c r="P194" s="1396"/>
      <c r="Q194" s="1396"/>
      <c r="R194" s="1396"/>
      <c r="S194" s="204" t="s">
        <v>653</v>
      </c>
      <c r="T194" s="204" t="s">
        <v>651</v>
      </c>
      <c r="U194" s="1396"/>
      <c r="V194" s="1396"/>
      <c r="W194" s="1396"/>
      <c r="X194" s="1396"/>
      <c r="Y194" s="1396"/>
      <c r="Z194" s="1396"/>
      <c r="AA194" s="1396"/>
      <c r="AB194" s="202" t="s">
        <v>653</v>
      </c>
      <c r="AC194" s="202"/>
    </row>
    <row r="195" spans="1:29" ht="18.75" customHeight="1">
      <c r="A195" s="215" t="s">
        <v>657</v>
      </c>
      <c r="B195" s="202"/>
      <c r="C195" s="202"/>
      <c r="D195" s="202"/>
      <c r="E195" s="202"/>
      <c r="F195" s="202"/>
      <c r="G195" s="202"/>
      <c r="H195" s="202"/>
      <c r="I195" s="202"/>
      <c r="J195" s="202"/>
      <c r="K195" s="1408" t="s">
        <v>658</v>
      </c>
      <c r="L195" s="1408"/>
      <c r="M195" s="255"/>
      <c r="N195" s="321" t="s">
        <v>543</v>
      </c>
      <c r="O195" s="255"/>
      <c r="P195" s="321" t="s">
        <v>659</v>
      </c>
      <c r="Q195" s="255"/>
      <c r="R195" s="321" t="s">
        <v>545</v>
      </c>
      <c r="S195" s="321" t="s">
        <v>653</v>
      </c>
      <c r="T195" s="1408" t="s">
        <v>701</v>
      </c>
      <c r="U195" s="1408"/>
      <c r="V195" s="255"/>
      <c r="W195" s="321" t="s">
        <v>543</v>
      </c>
      <c r="X195" s="255"/>
      <c r="Y195" s="321" t="s">
        <v>659</v>
      </c>
      <c r="Z195" s="255"/>
      <c r="AA195" s="321" t="s">
        <v>545</v>
      </c>
      <c r="AB195" s="321" t="s">
        <v>653</v>
      </c>
      <c r="AC195" s="209"/>
    </row>
    <row r="196" spans="1:29" ht="18.75" customHeight="1">
      <c r="A196" s="287" t="s">
        <v>702</v>
      </c>
      <c r="B196" s="287"/>
      <c r="C196" s="287"/>
      <c r="D196" s="287"/>
      <c r="E196" s="287"/>
      <c r="F196" s="287"/>
      <c r="G196" s="287"/>
      <c r="H196" s="287"/>
      <c r="I196" s="287"/>
      <c r="J196" s="287"/>
      <c r="K196" s="205" t="s">
        <v>651</v>
      </c>
      <c r="L196" s="232" t="s">
        <v>621</v>
      </c>
      <c r="M196" s="1406"/>
      <c r="N196" s="1406"/>
      <c r="O196" s="1406"/>
      <c r="P196" s="1406"/>
      <c r="Q196" s="1406"/>
      <c r="R196" s="232" t="s">
        <v>652</v>
      </c>
      <c r="S196" s="232" t="s">
        <v>653</v>
      </c>
      <c r="T196" s="232" t="s">
        <v>651</v>
      </c>
      <c r="U196" s="232" t="s">
        <v>621</v>
      </c>
      <c r="V196" s="1406"/>
      <c r="W196" s="1406"/>
      <c r="X196" s="1406"/>
      <c r="Y196" s="1406"/>
      <c r="Z196" s="1406"/>
      <c r="AA196" s="232" t="s">
        <v>652</v>
      </c>
      <c r="AB196" s="205" t="s">
        <v>653</v>
      </c>
      <c r="AC196" s="202"/>
    </row>
    <row r="197" spans="1:29" ht="18.75" customHeight="1">
      <c r="A197" s="215" t="s">
        <v>654</v>
      </c>
      <c r="B197" s="202"/>
      <c r="C197" s="202"/>
      <c r="D197" s="202"/>
      <c r="E197" s="202"/>
      <c r="F197" s="202"/>
      <c r="G197" s="202"/>
      <c r="H197" s="202"/>
      <c r="I197" s="202"/>
      <c r="J197" s="202"/>
      <c r="K197" s="202" t="s">
        <v>651</v>
      </c>
      <c r="L197" s="1407">
        <v>0</v>
      </c>
      <c r="M197" s="1407"/>
      <c r="N197" s="1407"/>
      <c r="O197" s="1407"/>
      <c r="P197" s="1407"/>
      <c r="Q197" s="1407"/>
      <c r="R197" s="1407"/>
      <c r="S197" s="204" t="s">
        <v>653</v>
      </c>
      <c r="T197" s="204" t="s">
        <v>651</v>
      </c>
      <c r="U197" s="1407">
        <v>0</v>
      </c>
      <c r="V197" s="1407"/>
      <c r="W197" s="1407"/>
      <c r="X197" s="1407"/>
      <c r="Y197" s="1407"/>
      <c r="Z197" s="1407"/>
      <c r="AA197" s="1407"/>
      <c r="AB197" s="202" t="s">
        <v>653</v>
      </c>
      <c r="AC197" s="202"/>
    </row>
    <row r="198" spans="1:29" ht="18.75" customHeight="1">
      <c r="A198" s="215" t="s">
        <v>703</v>
      </c>
      <c r="B198" s="202"/>
      <c r="C198" s="202"/>
      <c r="D198" s="202"/>
      <c r="E198" s="202"/>
      <c r="F198" s="202"/>
      <c r="G198" s="202"/>
      <c r="H198" s="202"/>
      <c r="I198" s="202"/>
      <c r="J198" s="202"/>
      <c r="K198" s="1408" t="s">
        <v>704</v>
      </c>
      <c r="L198" s="1408"/>
      <c r="M198" s="255"/>
      <c r="N198" s="321" t="s">
        <v>543</v>
      </c>
      <c r="O198" s="255"/>
      <c r="P198" s="321" t="s">
        <v>659</v>
      </c>
      <c r="Q198" s="255"/>
      <c r="R198" s="321" t="s">
        <v>545</v>
      </c>
      <c r="S198" s="321" t="s">
        <v>653</v>
      </c>
      <c r="T198" s="1408" t="s">
        <v>701</v>
      </c>
      <c r="U198" s="1408"/>
      <c r="V198" s="255"/>
      <c r="W198" s="321" t="s">
        <v>543</v>
      </c>
      <c r="X198" s="255"/>
      <c r="Y198" s="321" t="s">
        <v>659</v>
      </c>
      <c r="Z198" s="255"/>
      <c r="AA198" s="321" t="s">
        <v>545</v>
      </c>
      <c r="AB198" s="321" t="s">
        <v>653</v>
      </c>
      <c r="AC198" s="202"/>
    </row>
    <row r="199" spans="1:29" ht="18.75" customHeight="1">
      <c r="A199" s="287" t="s">
        <v>705</v>
      </c>
      <c r="B199" s="287"/>
      <c r="C199" s="287"/>
      <c r="D199" s="287"/>
      <c r="E199" s="287"/>
      <c r="F199" s="287"/>
      <c r="G199" s="287"/>
      <c r="H199" s="287"/>
      <c r="I199" s="287"/>
      <c r="J199" s="287"/>
      <c r="K199" s="205"/>
      <c r="L199" s="205"/>
      <c r="M199" s="205"/>
      <c r="N199" s="205"/>
      <c r="O199" s="205"/>
      <c r="P199" s="205"/>
      <c r="Q199" s="205"/>
      <c r="R199" s="205"/>
      <c r="S199" s="205"/>
      <c r="T199" s="205"/>
      <c r="U199" s="205"/>
      <c r="V199" s="205"/>
      <c r="W199" s="205"/>
      <c r="X199" s="205"/>
      <c r="Y199" s="205"/>
      <c r="Z199" s="205"/>
      <c r="AA199" s="205"/>
      <c r="AB199" s="202"/>
      <c r="AC199" s="205"/>
    </row>
    <row r="200" spans="1:29" ht="18.75" customHeight="1">
      <c r="A200" s="215" t="s">
        <v>661</v>
      </c>
      <c r="B200" s="202"/>
      <c r="C200" s="202"/>
      <c r="D200" s="202"/>
      <c r="E200" s="202"/>
      <c r="F200" s="202"/>
      <c r="G200" s="202"/>
      <c r="H200" s="202"/>
      <c r="I200" s="202"/>
      <c r="J200" s="202"/>
      <c r="K200" s="1396">
        <v>0</v>
      </c>
      <c r="L200" s="1396"/>
      <c r="M200" s="1396"/>
      <c r="N200" s="1396"/>
      <c r="O200" s="1396"/>
      <c r="P200" s="1396"/>
      <c r="Q200" s="1396"/>
      <c r="R200" s="1396"/>
      <c r="S200" s="1396"/>
      <c r="T200" s="1396"/>
      <c r="U200" s="1396"/>
      <c r="V200" s="1396"/>
      <c r="W200" s="1396"/>
      <c r="X200" s="1396"/>
      <c r="Y200" s="1396"/>
      <c r="Z200" s="1396"/>
      <c r="AA200" s="1396"/>
      <c r="AB200" s="202"/>
      <c r="AC200" s="202"/>
    </row>
    <row r="201" spans="1:29" ht="18.75" customHeight="1">
      <c r="A201" s="215" t="s">
        <v>662</v>
      </c>
      <c r="B201" s="202"/>
      <c r="C201" s="202"/>
      <c r="D201" s="202"/>
      <c r="E201" s="202"/>
      <c r="F201" s="202"/>
      <c r="G201" s="202"/>
      <c r="H201" s="202"/>
      <c r="I201" s="202"/>
      <c r="J201" s="202"/>
      <c r="K201" s="1397">
        <v>0</v>
      </c>
      <c r="L201" s="1397"/>
      <c r="M201" s="1397"/>
      <c r="N201" s="1397"/>
      <c r="O201" s="1397"/>
      <c r="P201" s="1397"/>
      <c r="Q201" s="1397"/>
      <c r="R201" s="1397"/>
      <c r="S201" s="1397"/>
      <c r="T201" s="1397"/>
      <c r="U201" s="1397"/>
      <c r="V201" s="1397"/>
      <c r="W201" s="1397"/>
      <c r="X201" s="1397"/>
      <c r="Y201" s="1397"/>
      <c r="Z201" s="1397"/>
      <c r="AA201" s="1397"/>
      <c r="AB201" s="209"/>
      <c r="AC201" s="209"/>
    </row>
    <row r="202" spans="1:29" ht="18.75" customHeight="1">
      <c r="A202" s="287" t="s">
        <v>706</v>
      </c>
      <c r="B202" s="287"/>
      <c r="C202" s="287"/>
      <c r="D202" s="287"/>
      <c r="E202" s="287"/>
      <c r="F202" s="287"/>
      <c r="G202" s="287"/>
      <c r="H202" s="287"/>
      <c r="I202" s="287"/>
      <c r="J202" s="287"/>
      <c r="K202" s="205"/>
      <c r="L202" s="205"/>
      <c r="M202" s="205"/>
      <c r="N202" s="205"/>
      <c r="O202" s="205"/>
      <c r="P202" s="205"/>
      <c r="Q202" s="205"/>
      <c r="R202" s="205"/>
      <c r="S202" s="205"/>
      <c r="T202" s="205"/>
      <c r="U202" s="205"/>
      <c r="V202" s="205"/>
      <c r="W202" s="205"/>
      <c r="X202" s="205"/>
      <c r="Y202" s="205"/>
      <c r="Z202" s="205"/>
      <c r="AA202" s="205"/>
      <c r="AB202" s="202"/>
      <c r="AC202" s="205"/>
    </row>
    <row r="203" spans="1:29" ht="18.75" customHeight="1">
      <c r="A203" s="222"/>
      <c r="B203" s="202"/>
      <c r="C203" s="202"/>
      <c r="D203" s="1398"/>
      <c r="E203" s="1398"/>
      <c r="F203" s="1398"/>
      <c r="G203" s="1398"/>
      <c r="H203" s="1398"/>
      <c r="I203" s="1398"/>
      <c r="J203" s="1398"/>
      <c r="K203" s="1398"/>
      <c r="L203" s="1398"/>
      <c r="M203" s="1398"/>
      <c r="N203" s="1398"/>
      <c r="O203" s="1398"/>
      <c r="P203" s="1398"/>
      <c r="Q203" s="1398"/>
      <c r="R203" s="1398"/>
      <c r="S203" s="1398"/>
      <c r="T203" s="1398"/>
      <c r="U203" s="1398"/>
      <c r="V203" s="1398"/>
      <c r="W203" s="1398"/>
      <c r="X203" s="1398"/>
      <c r="Y203" s="1398"/>
      <c r="Z203" s="1398"/>
      <c r="AA203" s="1398"/>
      <c r="AB203" s="1398"/>
      <c r="AC203" s="1398"/>
    </row>
    <row r="204" spans="1:29" ht="18.75" customHeight="1">
      <c r="A204" s="202"/>
      <c r="B204" s="202"/>
      <c r="C204" s="202"/>
      <c r="D204" s="1398"/>
      <c r="E204" s="1398"/>
      <c r="F204" s="1398"/>
      <c r="G204" s="1398"/>
      <c r="H204" s="1398"/>
      <c r="I204" s="1398"/>
      <c r="J204" s="1398"/>
      <c r="K204" s="1398"/>
      <c r="L204" s="1398"/>
      <c r="M204" s="1398"/>
      <c r="N204" s="1398"/>
      <c r="O204" s="1398"/>
      <c r="P204" s="1398"/>
      <c r="Q204" s="1398"/>
      <c r="R204" s="1398"/>
      <c r="S204" s="1398"/>
      <c r="T204" s="1398"/>
      <c r="U204" s="1398"/>
      <c r="V204" s="1398"/>
      <c r="W204" s="1398"/>
      <c r="X204" s="1398"/>
      <c r="Y204" s="1398"/>
      <c r="Z204" s="1398"/>
      <c r="AA204" s="1398"/>
      <c r="AB204" s="1398"/>
      <c r="AC204" s="1398"/>
    </row>
    <row r="205" spans="1:29" ht="18.75" customHeight="1">
      <c r="A205" s="202"/>
      <c r="B205" s="202"/>
      <c r="C205" s="202"/>
      <c r="D205" s="1399"/>
      <c r="E205" s="1399"/>
      <c r="F205" s="1399"/>
      <c r="G205" s="1399"/>
      <c r="H205" s="1399"/>
      <c r="I205" s="1399"/>
      <c r="J205" s="1399"/>
      <c r="K205" s="1399"/>
      <c r="L205" s="1399"/>
      <c r="M205" s="1399"/>
      <c r="N205" s="1399"/>
      <c r="O205" s="1399"/>
      <c r="P205" s="1399"/>
      <c r="Q205" s="1399"/>
      <c r="R205" s="1399"/>
      <c r="S205" s="1399"/>
      <c r="T205" s="1399"/>
      <c r="U205" s="1399"/>
      <c r="V205" s="1399"/>
      <c r="W205" s="1399"/>
      <c r="X205" s="1399"/>
      <c r="Y205" s="1399"/>
      <c r="Z205" s="1399"/>
      <c r="AA205" s="1399"/>
      <c r="AB205" s="1399"/>
      <c r="AC205" s="1399"/>
    </row>
    <row r="206" spans="1:29" ht="18.75" customHeight="1">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c r="X206" s="205"/>
      <c r="Y206" s="205"/>
      <c r="Z206" s="205"/>
      <c r="AA206" s="205"/>
      <c r="AB206" s="202"/>
      <c r="AC206" s="202"/>
    </row>
    <row r="207" spans="1:29" ht="18.75" customHeight="1">
      <c r="A207" s="202"/>
      <c r="B207" s="202"/>
      <c r="C207" s="202"/>
      <c r="D207" s="202"/>
      <c r="E207" s="202"/>
      <c r="F207" s="202"/>
      <c r="G207" s="202"/>
      <c r="H207" s="202"/>
      <c r="I207" s="202"/>
      <c r="J207" s="202"/>
      <c r="K207" s="202"/>
      <c r="L207" s="202"/>
      <c r="M207" s="202"/>
      <c r="N207" s="202"/>
      <c r="O207" s="202"/>
      <c r="P207" s="202"/>
      <c r="Q207" s="202"/>
      <c r="R207" s="202"/>
      <c r="S207" s="202"/>
      <c r="T207" s="202"/>
      <c r="U207" s="202"/>
      <c r="V207" s="202"/>
      <c r="W207" s="202"/>
      <c r="X207" s="202"/>
      <c r="Y207" s="202"/>
      <c r="Z207" s="202"/>
      <c r="AA207" s="202"/>
      <c r="AB207" s="202"/>
      <c r="AC207" s="202"/>
    </row>
    <row r="208" spans="1:29" ht="18.75" customHeight="1">
      <c r="A208" s="202"/>
      <c r="B208" s="202"/>
      <c r="C208" s="202"/>
      <c r="D208" s="202"/>
      <c r="E208" s="202"/>
      <c r="F208" s="202"/>
      <c r="G208" s="202"/>
      <c r="H208" s="202"/>
      <c r="I208" s="202"/>
      <c r="J208" s="202"/>
      <c r="K208" s="202"/>
      <c r="L208" s="202"/>
      <c r="M208" s="202"/>
      <c r="N208" s="202"/>
      <c r="O208" s="202"/>
      <c r="P208" s="202"/>
      <c r="Q208" s="202"/>
      <c r="R208" s="202"/>
      <c r="S208" s="202"/>
      <c r="T208" s="202"/>
      <c r="U208" s="202"/>
      <c r="V208" s="202"/>
      <c r="W208" s="202"/>
      <c r="X208" s="202"/>
      <c r="Y208" s="202"/>
      <c r="Z208" s="202"/>
      <c r="AA208" s="202"/>
      <c r="AB208" s="202"/>
      <c r="AC208" s="202"/>
    </row>
    <row r="209" spans="1:29" ht="18.75" customHeight="1">
      <c r="A209" s="202"/>
      <c r="B209" s="202"/>
      <c r="C209" s="202"/>
      <c r="D209" s="202"/>
      <c r="E209" s="202"/>
      <c r="F209" s="202"/>
      <c r="G209" s="202"/>
      <c r="H209" s="202"/>
      <c r="I209" s="202"/>
      <c r="J209" s="202"/>
      <c r="K209" s="202"/>
      <c r="L209" s="202"/>
      <c r="M209" s="202"/>
      <c r="N209" s="202"/>
      <c r="O209" s="202"/>
      <c r="P209" s="202"/>
      <c r="Q209" s="202"/>
      <c r="R209" s="202"/>
      <c r="S209" s="202"/>
      <c r="T209" s="202"/>
      <c r="U209" s="202"/>
      <c r="V209" s="202"/>
      <c r="W209" s="202"/>
      <c r="X209" s="202"/>
      <c r="Y209" s="202"/>
      <c r="Z209" s="202"/>
      <c r="AA209" s="202"/>
      <c r="AB209" s="202"/>
      <c r="AC209" s="202"/>
    </row>
    <row r="210" spans="1:29" ht="18.75" customHeight="1">
      <c r="A210" s="302" t="s">
        <v>149</v>
      </c>
      <c r="B210" s="302"/>
      <c r="C210" s="302"/>
      <c r="D210" s="302"/>
      <c r="E210" s="302"/>
      <c r="F210" s="302"/>
      <c r="G210" s="302"/>
      <c r="H210" s="302"/>
      <c r="I210" s="302"/>
      <c r="J210" s="302"/>
      <c r="K210" s="302"/>
      <c r="L210" s="302"/>
      <c r="M210" s="302"/>
      <c r="N210" s="302"/>
      <c r="O210" s="302"/>
      <c r="P210" s="302"/>
      <c r="Q210" s="302"/>
      <c r="R210" s="302"/>
      <c r="S210" s="302"/>
      <c r="T210" s="302"/>
      <c r="U210" s="302"/>
      <c r="V210" s="302"/>
      <c r="W210" s="302"/>
      <c r="X210" s="302"/>
      <c r="Y210" s="302"/>
      <c r="Z210" s="302"/>
      <c r="AA210" s="302"/>
      <c r="AB210" s="299"/>
      <c r="AC210" s="299"/>
    </row>
    <row r="211" spans="1:29" ht="18.75" customHeight="1">
      <c r="A211" s="202" t="s">
        <v>664</v>
      </c>
      <c r="B211" s="202"/>
      <c r="C211" s="202"/>
      <c r="D211" s="202"/>
      <c r="E211" s="202"/>
      <c r="F211" s="202"/>
      <c r="G211" s="202"/>
      <c r="H211" s="202"/>
      <c r="I211" s="202"/>
      <c r="J211" s="202"/>
      <c r="K211" s="202"/>
      <c r="L211" s="202"/>
      <c r="M211" s="202"/>
      <c r="N211" s="202"/>
      <c r="O211" s="202"/>
      <c r="P211" s="202"/>
      <c r="Q211" s="202"/>
      <c r="R211" s="202"/>
      <c r="S211" s="202"/>
      <c r="T211" s="202"/>
      <c r="U211" s="202"/>
      <c r="V211" s="202"/>
      <c r="W211" s="202"/>
      <c r="X211" s="202"/>
      <c r="Y211" s="202"/>
      <c r="Z211" s="202"/>
      <c r="AA211" s="202"/>
      <c r="AB211" s="202"/>
      <c r="AC211" s="202"/>
    </row>
    <row r="212" spans="1:29" ht="54" customHeight="1">
      <c r="A212" s="1403"/>
      <c r="B212" s="1404"/>
      <c r="C212" s="1404"/>
      <c r="D212" s="1404"/>
      <c r="E212" s="1405"/>
      <c r="F212" s="1400" t="s">
        <v>750</v>
      </c>
      <c r="G212" s="1400"/>
      <c r="H212" s="1400"/>
      <c r="I212" s="1400"/>
      <c r="J212" s="1400"/>
      <c r="K212" s="1402" t="s">
        <v>665</v>
      </c>
      <c r="L212" s="1402"/>
      <c r="M212" s="1402"/>
      <c r="N212" s="1402"/>
      <c r="O212" s="1402"/>
      <c r="P212" s="1400" t="s">
        <v>666</v>
      </c>
      <c r="Q212" s="1400"/>
      <c r="R212" s="1400"/>
      <c r="S212" s="1400" t="s">
        <v>667</v>
      </c>
      <c r="T212" s="1400"/>
      <c r="U212" s="1400"/>
      <c r="V212" s="1400" t="s">
        <v>668</v>
      </c>
      <c r="W212" s="1400"/>
      <c r="X212" s="1400"/>
      <c r="Y212" s="1400"/>
      <c r="Z212" s="1400"/>
      <c r="AA212" s="1401" t="s">
        <v>669</v>
      </c>
      <c r="AB212" s="1401"/>
      <c r="AC212" s="1401"/>
    </row>
    <row r="213" spans="1:29" ht="56.25" customHeight="1">
      <c r="A213" s="1387" t="s">
        <v>670</v>
      </c>
      <c r="B213" s="1388"/>
      <c r="C213" s="1388"/>
      <c r="D213" s="1388"/>
      <c r="E213" s="1389"/>
      <c r="F213" s="1382"/>
      <c r="G213" s="1382"/>
      <c r="H213" s="1382"/>
      <c r="I213" s="1382"/>
      <c r="J213" s="1382"/>
      <c r="K213" s="1382"/>
      <c r="L213" s="1382"/>
      <c r="M213" s="1382"/>
      <c r="N213" s="1382"/>
      <c r="O213" s="1382"/>
      <c r="P213" s="1382"/>
      <c r="Q213" s="1382"/>
      <c r="R213" s="1382"/>
      <c r="S213" s="1382"/>
      <c r="T213" s="1382"/>
      <c r="U213" s="1382"/>
      <c r="V213" s="1382"/>
      <c r="W213" s="1382"/>
      <c r="X213" s="1382"/>
      <c r="Y213" s="1382"/>
      <c r="Z213" s="1382"/>
      <c r="AA213" s="1383"/>
      <c r="AB213" s="1383"/>
      <c r="AC213" s="1383"/>
    </row>
    <row r="214" spans="1:29" ht="96" customHeight="1">
      <c r="A214" s="1387" t="s">
        <v>671</v>
      </c>
      <c r="B214" s="1388"/>
      <c r="C214" s="1388"/>
      <c r="D214" s="1388"/>
      <c r="E214" s="1389"/>
      <c r="F214" s="1382"/>
      <c r="G214" s="1382"/>
      <c r="H214" s="1382"/>
      <c r="I214" s="1382"/>
      <c r="J214" s="1382"/>
      <c r="K214" s="1382"/>
      <c r="L214" s="1382"/>
      <c r="M214" s="1382"/>
      <c r="N214" s="1382"/>
      <c r="O214" s="1382"/>
      <c r="P214" s="1382"/>
      <c r="Q214" s="1382"/>
      <c r="R214" s="1382"/>
      <c r="S214" s="1382"/>
      <c r="T214" s="1382"/>
      <c r="U214" s="1382"/>
      <c r="V214" s="1382"/>
      <c r="W214" s="1382"/>
      <c r="X214" s="1382"/>
      <c r="Y214" s="1382"/>
      <c r="Z214" s="1382"/>
      <c r="AA214" s="1383"/>
      <c r="AB214" s="1383"/>
      <c r="AC214" s="1383"/>
    </row>
    <row r="215" spans="1:29" ht="79.5" customHeight="1">
      <c r="A215" s="1387" t="s">
        <v>672</v>
      </c>
      <c r="B215" s="1388"/>
      <c r="C215" s="1388"/>
      <c r="D215" s="1388"/>
      <c r="E215" s="1389"/>
      <c r="F215" s="1382"/>
      <c r="G215" s="1382"/>
      <c r="H215" s="1382"/>
      <c r="I215" s="1382"/>
      <c r="J215" s="1382"/>
      <c r="K215" s="1382"/>
      <c r="L215" s="1382"/>
      <c r="M215" s="1382"/>
      <c r="N215" s="1382"/>
      <c r="O215" s="1382"/>
      <c r="P215" s="1382"/>
      <c r="Q215" s="1382"/>
      <c r="R215" s="1382"/>
      <c r="S215" s="1382"/>
      <c r="T215" s="1382"/>
      <c r="U215" s="1382"/>
      <c r="V215" s="1382"/>
      <c r="W215" s="1382"/>
      <c r="X215" s="1382"/>
      <c r="Y215" s="1382"/>
      <c r="Z215" s="1382"/>
      <c r="AA215" s="1383"/>
      <c r="AB215" s="1383"/>
      <c r="AC215" s="1383"/>
    </row>
    <row r="216" spans="1:29" ht="74.25" customHeight="1">
      <c r="A216" s="1387" t="s">
        <v>673</v>
      </c>
      <c r="B216" s="1388"/>
      <c r="C216" s="1388"/>
      <c r="D216" s="1388"/>
      <c r="E216" s="1389"/>
      <c r="F216" s="1382"/>
      <c r="G216" s="1382"/>
      <c r="H216" s="1382"/>
      <c r="I216" s="1382"/>
      <c r="J216" s="1382"/>
      <c r="K216" s="1382"/>
      <c r="L216" s="1382"/>
      <c r="M216" s="1382"/>
      <c r="N216" s="1382"/>
      <c r="O216" s="1382"/>
      <c r="P216" s="1382"/>
      <c r="Q216" s="1382"/>
      <c r="R216" s="1382"/>
      <c r="S216" s="1382"/>
      <c r="T216" s="1382"/>
      <c r="U216" s="1382"/>
      <c r="V216" s="1382"/>
      <c r="W216" s="1382"/>
      <c r="X216" s="1382"/>
      <c r="Y216" s="1382"/>
      <c r="Z216" s="1382"/>
      <c r="AA216" s="1383"/>
      <c r="AB216" s="1383"/>
      <c r="AC216" s="1383"/>
    </row>
    <row r="217" spans="1:29" ht="63.75" customHeight="1">
      <c r="A217" s="1390" t="s">
        <v>746</v>
      </c>
      <c r="B217" s="1391"/>
      <c r="C217" s="1391"/>
      <c r="D217" s="1391"/>
      <c r="E217" s="1392"/>
      <c r="F217" s="1382"/>
      <c r="G217" s="1382"/>
      <c r="H217" s="1382"/>
      <c r="I217" s="1382"/>
      <c r="J217" s="1382"/>
      <c r="K217" s="1382"/>
      <c r="L217" s="1382"/>
      <c r="M217" s="1382"/>
      <c r="N217" s="1382"/>
      <c r="O217" s="1382"/>
      <c r="P217" s="1382"/>
      <c r="Q217" s="1382"/>
      <c r="R217" s="1382"/>
      <c r="S217" s="1382"/>
      <c r="T217" s="1382"/>
      <c r="U217" s="1382"/>
      <c r="V217" s="1382"/>
      <c r="W217" s="1382"/>
      <c r="X217" s="1382"/>
      <c r="Y217" s="1382"/>
      <c r="Z217" s="1382"/>
      <c r="AA217" s="1383"/>
      <c r="AB217" s="1383"/>
      <c r="AC217" s="1383"/>
    </row>
    <row r="218" spans="1:29" ht="55.5" customHeight="1">
      <c r="A218" s="1393" t="s">
        <v>674</v>
      </c>
      <c r="B218" s="1394"/>
      <c r="C218" s="1394"/>
      <c r="D218" s="1394"/>
      <c r="E218" s="1395"/>
      <c r="F218" s="1382"/>
      <c r="G218" s="1382"/>
      <c r="H218" s="1382"/>
      <c r="I218" s="1382"/>
      <c r="J218" s="1382"/>
      <c r="K218" s="1382"/>
      <c r="L218" s="1382"/>
      <c r="M218" s="1382"/>
      <c r="N218" s="1382"/>
      <c r="O218" s="1382"/>
      <c r="P218" s="1382"/>
      <c r="Q218" s="1382"/>
      <c r="R218" s="1382"/>
      <c r="S218" s="1382"/>
      <c r="T218" s="1382"/>
      <c r="U218" s="1382"/>
      <c r="V218" s="1382"/>
      <c r="W218" s="1382"/>
      <c r="X218" s="1382"/>
      <c r="Y218" s="1382"/>
      <c r="Z218" s="1382"/>
      <c r="AA218" s="1383"/>
      <c r="AB218" s="1383"/>
      <c r="AC218" s="1383"/>
    </row>
    <row r="219" spans="1:29" ht="72.75" customHeight="1">
      <c r="A219" s="1393" t="s">
        <v>675</v>
      </c>
      <c r="B219" s="1394"/>
      <c r="C219" s="1394"/>
      <c r="D219" s="1394"/>
      <c r="E219" s="1395"/>
      <c r="F219" s="1382"/>
      <c r="G219" s="1382"/>
      <c r="H219" s="1382"/>
      <c r="I219" s="1382"/>
      <c r="J219" s="1382"/>
      <c r="K219" s="1382"/>
      <c r="L219" s="1382"/>
      <c r="M219" s="1382"/>
      <c r="N219" s="1382"/>
      <c r="O219" s="1382"/>
      <c r="P219" s="1382"/>
      <c r="Q219" s="1382"/>
      <c r="R219" s="1382"/>
      <c r="S219" s="1382"/>
      <c r="T219" s="1382"/>
      <c r="U219" s="1382"/>
      <c r="V219" s="1382"/>
      <c r="W219" s="1382"/>
      <c r="X219" s="1382"/>
      <c r="Y219" s="1382"/>
      <c r="Z219" s="1382"/>
      <c r="AA219" s="1383"/>
      <c r="AB219" s="1383"/>
      <c r="AC219" s="1383"/>
    </row>
    <row r="220" spans="1:29" ht="61.5" customHeight="1">
      <c r="A220" s="1393" t="s">
        <v>676</v>
      </c>
      <c r="B220" s="1394"/>
      <c r="C220" s="1394"/>
      <c r="D220" s="1394"/>
      <c r="E220" s="1395"/>
      <c r="F220" s="1382"/>
      <c r="G220" s="1382"/>
      <c r="H220" s="1382"/>
      <c r="I220" s="1382"/>
      <c r="J220" s="1382"/>
      <c r="K220" s="1382"/>
      <c r="L220" s="1382"/>
      <c r="M220" s="1382"/>
      <c r="N220" s="1382"/>
      <c r="O220" s="1382"/>
      <c r="P220" s="1382"/>
      <c r="Q220" s="1382"/>
      <c r="R220" s="1382"/>
      <c r="S220" s="1382"/>
      <c r="T220" s="1382"/>
      <c r="U220" s="1382"/>
      <c r="V220" s="1382"/>
      <c r="W220" s="1382"/>
      <c r="X220" s="1382"/>
      <c r="Y220" s="1382"/>
      <c r="Z220" s="1382"/>
      <c r="AA220" s="1383"/>
      <c r="AB220" s="1383"/>
      <c r="AC220" s="1383"/>
    </row>
    <row r="221" spans="1:29" ht="63" customHeight="1">
      <c r="A221" s="1393" t="s">
        <v>677</v>
      </c>
      <c r="B221" s="1394"/>
      <c r="C221" s="1394"/>
      <c r="D221" s="1394"/>
      <c r="E221" s="1395"/>
      <c r="F221" s="1382"/>
      <c r="G221" s="1382"/>
      <c r="H221" s="1382"/>
      <c r="I221" s="1382"/>
      <c r="J221" s="1382"/>
      <c r="K221" s="1382"/>
      <c r="L221" s="1382"/>
      <c r="M221" s="1382"/>
      <c r="N221" s="1382"/>
      <c r="O221" s="1382"/>
      <c r="P221" s="1382"/>
      <c r="Q221" s="1382"/>
      <c r="R221" s="1382"/>
      <c r="S221" s="1382"/>
      <c r="T221" s="1382"/>
      <c r="U221" s="1382"/>
      <c r="V221" s="1382"/>
      <c r="W221" s="1382"/>
      <c r="X221" s="1382"/>
      <c r="Y221" s="1382"/>
      <c r="Z221" s="1382"/>
      <c r="AA221" s="1383"/>
      <c r="AB221" s="1383"/>
      <c r="AC221" s="1383"/>
    </row>
    <row r="222" spans="1:29" ht="86.25" customHeight="1">
      <c r="A222" s="1393" t="s">
        <v>678</v>
      </c>
      <c r="B222" s="1394"/>
      <c r="C222" s="1394"/>
      <c r="D222" s="1394"/>
      <c r="E222" s="1395"/>
      <c r="F222" s="1382"/>
      <c r="G222" s="1382"/>
      <c r="H222" s="1382"/>
      <c r="I222" s="1382"/>
      <c r="J222" s="1382"/>
      <c r="K222" s="1382"/>
      <c r="L222" s="1382"/>
      <c r="M222" s="1382"/>
      <c r="N222" s="1382"/>
      <c r="O222" s="1382"/>
      <c r="P222" s="1382"/>
      <c r="Q222" s="1382"/>
      <c r="R222" s="1382"/>
      <c r="S222" s="1382"/>
      <c r="T222" s="1382"/>
      <c r="U222" s="1382"/>
      <c r="V222" s="1382"/>
      <c r="W222" s="1382"/>
      <c r="X222" s="1382"/>
      <c r="Y222" s="1382"/>
      <c r="Z222" s="1382"/>
      <c r="AA222" s="1383"/>
      <c r="AB222" s="1383"/>
      <c r="AC222" s="1383"/>
    </row>
    <row r="223" spans="1:29" ht="48" customHeight="1">
      <c r="A223" s="1384" t="s">
        <v>679</v>
      </c>
      <c r="B223" s="1385"/>
      <c r="C223" s="1385"/>
      <c r="D223" s="1385"/>
      <c r="E223" s="1386"/>
      <c r="F223" s="1382"/>
      <c r="G223" s="1382"/>
      <c r="H223" s="1382"/>
      <c r="I223" s="1382"/>
      <c r="J223" s="1382"/>
      <c r="K223" s="1382"/>
      <c r="L223" s="1382"/>
      <c r="M223" s="1382"/>
      <c r="N223" s="1382"/>
      <c r="O223" s="1382"/>
      <c r="P223" s="1382"/>
      <c r="Q223" s="1382"/>
      <c r="R223" s="1382"/>
      <c r="S223" s="1382"/>
      <c r="T223" s="1382"/>
      <c r="U223" s="1382"/>
      <c r="V223" s="1382"/>
      <c r="W223" s="1382"/>
      <c r="X223" s="1382"/>
      <c r="Y223" s="1382"/>
      <c r="Z223" s="1382"/>
      <c r="AA223" s="1383"/>
      <c r="AB223" s="1383"/>
      <c r="AC223" s="1383"/>
    </row>
    <row r="224" spans="1:29">
      <c r="A224" s="236"/>
      <c r="B224" s="236"/>
      <c r="C224" s="236"/>
      <c r="D224" s="236"/>
      <c r="E224" s="236"/>
      <c r="F224" s="236"/>
      <c r="G224" s="236"/>
      <c r="H224" s="236"/>
      <c r="I224" s="236"/>
      <c r="J224" s="236"/>
      <c r="K224" s="236"/>
      <c r="L224" s="236"/>
      <c r="M224" s="236"/>
      <c r="N224" s="236"/>
      <c r="O224" s="236"/>
      <c r="P224" s="236"/>
      <c r="Q224" s="236"/>
      <c r="R224" s="236"/>
      <c r="S224" s="236"/>
      <c r="T224" s="236"/>
      <c r="U224" s="236"/>
      <c r="V224" s="236"/>
      <c r="W224" s="236"/>
      <c r="X224" s="236"/>
      <c r="Y224" s="236"/>
      <c r="Z224" s="236"/>
      <c r="AA224" s="236"/>
      <c r="AB224" s="236"/>
      <c r="AC224" s="236"/>
    </row>
    <row r="225" spans="1:29">
      <c r="A225" s="236"/>
      <c r="B225" s="236"/>
      <c r="C225" s="236"/>
      <c r="D225" s="236"/>
      <c r="E225" s="236"/>
      <c r="F225" s="236"/>
      <c r="G225" s="236"/>
      <c r="H225" s="236"/>
      <c r="I225" s="236"/>
      <c r="J225" s="236"/>
      <c r="K225" s="236"/>
      <c r="L225" s="236"/>
      <c r="M225" s="236"/>
      <c r="N225" s="236"/>
      <c r="O225" s="236"/>
      <c r="P225" s="236"/>
      <c r="Q225" s="236"/>
      <c r="R225" s="236"/>
      <c r="S225" s="236"/>
      <c r="T225" s="236"/>
      <c r="U225" s="236"/>
      <c r="V225" s="236"/>
      <c r="W225" s="236"/>
      <c r="X225" s="236"/>
      <c r="Y225" s="236"/>
      <c r="Z225" s="236"/>
      <c r="AA225" s="236"/>
      <c r="AB225" s="236"/>
      <c r="AC225" s="236"/>
    </row>
    <row r="226" spans="1:29">
      <c r="A226" s="236"/>
      <c r="B226" s="236"/>
      <c r="C226" s="236"/>
      <c r="D226" s="236"/>
      <c r="E226" s="236"/>
      <c r="F226" s="236"/>
      <c r="G226" s="236"/>
      <c r="H226" s="236"/>
      <c r="I226" s="236"/>
      <c r="J226" s="236"/>
      <c r="K226" s="236"/>
      <c r="L226" s="236"/>
      <c r="M226" s="236"/>
      <c r="N226" s="236"/>
      <c r="O226" s="236"/>
      <c r="P226" s="236"/>
      <c r="Q226" s="236"/>
      <c r="R226" s="236"/>
      <c r="S226" s="236"/>
      <c r="T226" s="236"/>
      <c r="U226" s="236"/>
      <c r="V226" s="236"/>
      <c r="W226" s="236"/>
      <c r="X226" s="236"/>
      <c r="Y226" s="236"/>
      <c r="Z226" s="236"/>
      <c r="AA226" s="236"/>
      <c r="AB226" s="236"/>
      <c r="AC226" s="236"/>
    </row>
    <row r="227" spans="1:29">
      <c r="A227" s="236"/>
      <c r="B227" s="236"/>
      <c r="C227" s="236"/>
      <c r="D227" s="236"/>
      <c r="E227" s="236"/>
      <c r="F227" s="236"/>
      <c r="G227" s="236"/>
      <c r="H227" s="236"/>
      <c r="I227" s="236"/>
      <c r="J227" s="236"/>
      <c r="K227" s="236"/>
      <c r="L227" s="236"/>
      <c r="M227" s="236"/>
      <c r="N227" s="236"/>
      <c r="O227" s="236"/>
      <c r="P227" s="236"/>
      <c r="Q227" s="236"/>
      <c r="R227" s="236"/>
      <c r="S227" s="236"/>
      <c r="T227" s="236"/>
      <c r="U227" s="236"/>
      <c r="V227" s="236"/>
      <c r="W227" s="236"/>
      <c r="X227" s="236"/>
      <c r="Y227" s="236"/>
      <c r="Z227" s="236"/>
      <c r="AA227" s="236"/>
      <c r="AB227" s="236"/>
      <c r="AC227" s="236"/>
    </row>
    <row r="228" spans="1:29">
      <c r="A228" s="236"/>
      <c r="B228" s="236"/>
      <c r="C228" s="236"/>
      <c r="D228" s="236"/>
      <c r="E228" s="236"/>
      <c r="F228" s="236"/>
      <c r="G228" s="236"/>
      <c r="H228" s="236"/>
      <c r="I228" s="236"/>
      <c r="J228" s="236"/>
      <c r="K228" s="236"/>
      <c r="L228" s="236"/>
      <c r="M228" s="236"/>
      <c r="N228" s="236"/>
      <c r="O228" s="236"/>
      <c r="P228" s="236"/>
      <c r="Q228" s="236"/>
      <c r="R228" s="236"/>
      <c r="S228" s="236"/>
      <c r="T228" s="236"/>
      <c r="U228" s="236"/>
      <c r="V228" s="236"/>
      <c r="W228" s="236"/>
      <c r="X228" s="236"/>
      <c r="Y228" s="236"/>
      <c r="Z228" s="236"/>
      <c r="AA228" s="236"/>
      <c r="AB228" s="236"/>
      <c r="AC228" s="236"/>
    </row>
  </sheetData>
  <sheetProtection sheet="1" objects="1" scenarios="1"/>
  <mergeCells count="315">
    <mergeCell ref="F222:J222"/>
    <mergeCell ref="K222:O222"/>
    <mergeCell ref="P222:R222"/>
    <mergeCell ref="S222:U222"/>
    <mergeCell ref="V222:Z222"/>
    <mergeCell ref="AA222:AC222"/>
    <mergeCell ref="F223:J223"/>
    <mergeCell ref="K223:O223"/>
    <mergeCell ref="P223:R223"/>
    <mergeCell ref="S223:U223"/>
    <mergeCell ref="V223:Z223"/>
    <mergeCell ref="AA223:AC223"/>
    <mergeCell ref="P218:R218"/>
    <mergeCell ref="S218:U218"/>
    <mergeCell ref="V218:Z218"/>
    <mergeCell ref="AA218:AC218"/>
    <mergeCell ref="F219:J219"/>
    <mergeCell ref="K219:O219"/>
    <mergeCell ref="P219:R219"/>
    <mergeCell ref="S219:U219"/>
    <mergeCell ref="V219:Z219"/>
    <mergeCell ref="AA219:AC219"/>
    <mergeCell ref="A4:AC4"/>
    <mergeCell ref="A6:AC6"/>
    <mergeCell ref="B15:Q16"/>
    <mergeCell ref="S18:T18"/>
    <mergeCell ref="L21:P21"/>
    <mergeCell ref="K29:P29"/>
    <mergeCell ref="Q29:Y29"/>
    <mergeCell ref="Q21:AA21"/>
    <mergeCell ref="Q22:AA22"/>
    <mergeCell ref="Q23:AA23"/>
    <mergeCell ref="Q24:AA24"/>
    <mergeCell ref="A39:H39"/>
    <mergeCell ref="I39:L39"/>
    <mergeCell ref="M39:P39"/>
    <mergeCell ref="Q39:T39"/>
    <mergeCell ref="U39:AC39"/>
    <mergeCell ref="K46:AC46"/>
    <mergeCell ref="J47:AC47"/>
    <mergeCell ref="J48:AC48"/>
    <mergeCell ref="J49:M49"/>
    <mergeCell ref="A40:H40"/>
    <mergeCell ref="A41:H41"/>
    <mergeCell ref="A42:H42"/>
    <mergeCell ref="J50:AC50"/>
    <mergeCell ref="J51:O51"/>
    <mergeCell ref="U40:AC40"/>
    <mergeCell ref="U41:AC41"/>
    <mergeCell ref="U42:AC42"/>
    <mergeCell ref="J54:K54"/>
    <mergeCell ref="L54:N54"/>
    <mergeCell ref="Q54:S54"/>
    <mergeCell ref="W54:AB54"/>
    <mergeCell ref="J55:AC55"/>
    <mergeCell ref="J56:K56"/>
    <mergeCell ref="L56:P56"/>
    <mergeCell ref="R56:T56"/>
    <mergeCell ref="U56:X56"/>
    <mergeCell ref="Y56:AB56"/>
    <mergeCell ref="J65:AC65"/>
    <mergeCell ref="J66:K66"/>
    <mergeCell ref="L66:P66"/>
    <mergeCell ref="R66:T66"/>
    <mergeCell ref="U66:X66"/>
    <mergeCell ref="Y66:AB66"/>
    <mergeCell ref="J57:AC57"/>
    <mergeCell ref="J58:M58"/>
    <mergeCell ref="J59:AC59"/>
    <mergeCell ref="J60:O60"/>
    <mergeCell ref="J64:K64"/>
    <mergeCell ref="L64:N64"/>
    <mergeCell ref="Q64:S64"/>
    <mergeCell ref="W64:AB64"/>
    <mergeCell ref="J74:AC74"/>
    <mergeCell ref="J75:K75"/>
    <mergeCell ref="L75:P75"/>
    <mergeCell ref="R75:T75"/>
    <mergeCell ref="U75:X75"/>
    <mergeCell ref="Y75:AB75"/>
    <mergeCell ref="J67:AC67"/>
    <mergeCell ref="J68:M68"/>
    <mergeCell ref="J69:AC69"/>
    <mergeCell ref="J70:O70"/>
    <mergeCell ref="J71:AC71"/>
    <mergeCell ref="J73:K73"/>
    <mergeCell ref="L73:N73"/>
    <mergeCell ref="Q73:S73"/>
    <mergeCell ref="W73:AB73"/>
    <mergeCell ref="J82:AC82"/>
    <mergeCell ref="J83:K83"/>
    <mergeCell ref="L83:P83"/>
    <mergeCell ref="R83:T83"/>
    <mergeCell ref="U83:X83"/>
    <mergeCell ref="Y83:AB83"/>
    <mergeCell ref="J76:AC76"/>
    <mergeCell ref="J77:M77"/>
    <mergeCell ref="J78:AC78"/>
    <mergeCell ref="J79:O79"/>
    <mergeCell ref="J80:AC80"/>
    <mergeCell ref="J81:K81"/>
    <mergeCell ref="L81:N81"/>
    <mergeCell ref="Q81:S81"/>
    <mergeCell ref="W81:AB81"/>
    <mergeCell ref="J90:AC90"/>
    <mergeCell ref="J91:K91"/>
    <mergeCell ref="L91:P91"/>
    <mergeCell ref="R91:T91"/>
    <mergeCell ref="U91:X91"/>
    <mergeCell ref="Y91:AB91"/>
    <mergeCell ref="J84:AC84"/>
    <mergeCell ref="J85:M85"/>
    <mergeCell ref="J86:AC86"/>
    <mergeCell ref="J87:O87"/>
    <mergeCell ref="J88:AC88"/>
    <mergeCell ref="J89:K89"/>
    <mergeCell ref="L89:N89"/>
    <mergeCell ref="Q89:S89"/>
    <mergeCell ref="W89:AB89"/>
    <mergeCell ref="J100:AC100"/>
    <mergeCell ref="J101:K101"/>
    <mergeCell ref="L101:P101"/>
    <mergeCell ref="R101:T101"/>
    <mergeCell ref="U101:X101"/>
    <mergeCell ref="Y101:AB101"/>
    <mergeCell ref="J92:AC92"/>
    <mergeCell ref="J93:M93"/>
    <mergeCell ref="J94:AC94"/>
    <mergeCell ref="J95:O95"/>
    <mergeCell ref="J96:AC96"/>
    <mergeCell ref="J99:K99"/>
    <mergeCell ref="L99:N99"/>
    <mergeCell ref="Q99:S99"/>
    <mergeCell ref="W99:AB99"/>
    <mergeCell ref="J109:AC109"/>
    <mergeCell ref="J110:K110"/>
    <mergeCell ref="L110:P110"/>
    <mergeCell ref="R110:T110"/>
    <mergeCell ref="U110:X110"/>
    <mergeCell ref="Y110:AB110"/>
    <mergeCell ref="J102:AC102"/>
    <mergeCell ref="J103:M103"/>
    <mergeCell ref="J104:AC104"/>
    <mergeCell ref="J105:O105"/>
    <mergeCell ref="J106:AC106"/>
    <mergeCell ref="J108:K108"/>
    <mergeCell ref="L108:N108"/>
    <mergeCell ref="Q108:S108"/>
    <mergeCell ref="W108:AB108"/>
    <mergeCell ref="J117:AC117"/>
    <mergeCell ref="J118:K118"/>
    <mergeCell ref="L118:P118"/>
    <mergeCell ref="R118:T118"/>
    <mergeCell ref="U118:X118"/>
    <mergeCell ref="Y118:AB118"/>
    <mergeCell ref="J111:AC111"/>
    <mergeCell ref="J112:M112"/>
    <mergeCell ref="J113:AC113"/>
    <mergeCell ref="J114:O114"/>
    <mergeCell ref="J115:AC115"/>
    <mergeCell ref="J116:K116"/>
    <mergeCell ref="L116:N116"/>
    <mergeCell ref="Q116:S116"/>
    <mergeCell ref="W116:AB116"/>
    <mergeCell ref="J125:AC125"/>
    <mergeCell ref="J126:K126"/>
    <mergeCell ref="L126:P126"/>
    <mergeCell ref="R126:T126"/>
    <mergeCell ref="U126:X126"/>
    <mergeCell ref="Y126:AB126"/>
    <mergeCell ref="J119:AC119"/>
    <mergeCell ref="J120:M120"/>
    <mergeCell ref="J121:AC121"/>
    <mergeCell ref="J122:O122"/>
    <mergeCell ref="J123:AC123"/>
    <mergeCell ref="J124:K124"/>
    <mergeCell ref="L124:N124"/>
    <mergeCell ref="Q124:S124"/>
    <mergeCell ref="W124:AB124"/>
    <mergeCell ref="J134:AC134"/>
    <mergeCell ref="J135:AC135"/>
    <mergeCell ref="J136:M136"/>
    <mergeCell ref="J137:AC137"/>
    <mergeCell ref="J138:O138"/>
    <mergeCell ref="J139:AC139"/>
    <mergeCell ref="J127:AC127"/>
    <mergeCell ref="J128:M128"/>
    <mergeCell ref="J129:AC129"/>
    <mergeCell ref="J130:O130"/>
    <mergeCell ref="J131:AC131"/>
    <mergeCell ref="J147:AC147"/>
    <mergeCell ref="J148:AC148"/>
    <mergeCell ref="J149:AC149"/>
    <mergeCell ref="J150:AC150"/>
    <mergeCell ref="J151:M151"/>
    <mergeCell ref="J152:AC152"/>
    <mergeCell ref="J140:AC140"/>
    <mergeCell ref="J142:AC142"/>
    <mergeCell ref="J143:AC143"/>
    <mergeCell ref="J144:M144"/>
    <mergeCell ref="J145:AC145"/>
    <mergeCell ref="J146:O146"/>
    <mergeCell ref="J159:AC159"/>
    <mergeCell ref="J160:O160"/>
    <mergeCell ref="J161:AC161"/>
    <mergeCell ref="J162:AC162"/>
    <mergeCell ref="J164:AC164"/>
    <mergeCell ref="J153:O153"/>
    <mergeCell ref="J154:AC154"/>
    <mergeCell ref="J155:AC155"/>
    <mergeCell ref="J156:AC156"/>
    <mergeCell ref="J157:AC157"/>
    <mergeCell ref="J158:M158"/>
    <mergeCell ref="J169:O169"/>
    <mergeCell ref="D170:AC171"/>
    <mergeCell ref="F175:AB175"/>
    <mergeCell ref="F176:AB176"/>
    <mergeCell ref="J165:M165"/>
    <mergeCell ref="N165:P165"/>
    <mergeCell ref="S165:X165"/>
    <mergeCell ref="J166:AC166"/>
    <mergeCell ref="J167:M167"/>
    <mergeCell ref="J168:AC168"/>
    <mergeCell ref="J188:AA188"/>
    <mergeCell ref="O190:S190"/>
    <mergeCell ref="M191:Q191"/>
    <mergeCell ref="V191:Z191"/>
    <mergeCell ref="L192:R192"/>
    <mergeCell ref="U192:AA192"/>
    <mergeCell ref="J184:AA184"/>
    <mergeCell ref="J185:K185"/>
    <mergeCell ref="S178:U178"/>
    <mergeCell ref="R181:AB181"/>
    <mergeCell ref="J182:L182"/>
    <mergeCell ref="M182:R182"/>
    <mergeCell ref="J183:K183"/>
    <mergeCell ref="M196:Q196"/>
    <mergeCell ref="V196:Z196"/>
    <mergeCell ref="L197:R197"/>
    <mergeCell ref="U197:AA197"/>
    <mergeCell ref="K198:L198"/>
    <mergeCell ref="T198:U198"/>
    <mergeCell ref="L193:R193"/>
    <mergeCell ref="U193:AA193"/>
    <mergeCell ref="L194:R194"/>
    <mergeCell ref="U194:AA194"/>
    <mergeCell ref="K195:L195"/>
    <mergeCell ref="T195:U195"/>
    <mergeCell ref="K200:AA200"/>
    <mergeCell ref="K201:AA201"/>
    <mergeCell ref="A213:E213"/>
    <mergeCell ref="D203:AC203"/>
    <mergeCell ref="D204:AC204"/>
    <mergeCell ref="D205:AC205"/>
    <mergeCell ref="V212:Z212"/>
    <mergeCell ref="AA212:AC212"/>
    <mergeCell ref="F212:J212"/>
    <mergeCell ref="K212:O212"/>
    <mergeCell ref="P212:R212"/>
    <mergeCell ref="S212:U212"/>
    <mergeCell ref="A212:E212"/>
    <mergeCell ref="F213:J213"/>
    <mergeCell ref="K213:O213"/>
    <mergeCell ref="P213:R213"/>
    <mergeCell ref="S213:U213"/>
    <mergeCell ref="V213:Z213"/>
    <mergeCell ref="AA213:AC213"/>
    <mergeCell ref="P221:R221"/>
    <mergeCell ref="S221:U221"/>
    <mergeCell ref="V221:Z221"/>
    <mergeCell ref="AA221:AC221"/>
    <mergeCell ref="F215:J215"/>
    <mergeCell ref="K215:O215"/>
    <mergeCell ref="P215:R215"/>
    <mergeCell ref="S215:U215"/>
    <mergeCell ref="V215:Z215"/>
    <mergeCell ref="AA215:AC215"/>
    <mergeCell ref="F216:J216"/>
    <mergeCell ref="K216:O216"/>
    <mergeCell ref="P216:R216"/>
    <mergeCell ref="S216:U216"/>
    <mergeCell ref="V216:Z216"/>
    <mergeCell ref="AA216:AC216"/>
    <mergeCell ref="F217:J217"/>
    <mergeCell ref="K217:O217"/>
    <mergeCell ref="P217:R217"/>
    <mergeCell ref="S217:U217"/>
    <mergeCell ref="V217:Z217"/>
    <mergeCell ref="AA217:AC217"/>
    <mergeCell ref="F218:J218"/>
    <mergeCell ref="K218:O218"/>
    <mergeCell ref="F214:J214"/>
    <mergeCell ref="K214:O214"/>
    <mergeCell ref="P214:R214"/>
    <mergeCell ref="S214:U214"/>
    <mergeCell ref="V214:Z214"/>
    <mergeCell ref="AA214:AC214"/>
    <mergeCell ref="A223:E223"/>
    <mergeCell ref="A214:E214"/>
    <mergeCell ref="A215:E215"/>
    <mergeCell ref="A216:E216"/>
    <mergeCell ref="A217:E217"/>
    <mergeCell ref="A218:E218"/>
    <mergeCell ref="A219:E219"/>
    <mergeCell ref="A220:E220"/>
    <mergeCell ref="A221:E221"/>
    <mergeCell ref="A222:E222"/>
    <mergeCell ref="F220:J220"/>
    <mergeCell ref="K220:O220"/>
    <mergeCell ref="P220:R220"/>
    <mergeCell ref="S220:U220"/>
    <mergeCell ref="V220:Z220"/>
    <mergeCell ref="AA220:AC220"/>
    <mergeCell ref="F221:J221"/>
    <mergeCell ref="K221:O221"/>
  </mergeCells>
  <phoneticPr fontId="10"/>
  <dataValidations count="7">
    <dataValidation type="list" allowBlank="1" showInputMessage="1" showErrorMessage="1" sqref="J183:K183 J185:K185 L189" xr:uid="{00000000-0002-0000-1100-000000000000}">
      <formula1>"平成,令和"</formula1>
    </dataValidation>
    <dataValidation type="list" allowBlank="1" showInputMessage="1" showErrorMessage="1" sqref="K195:L195 T195:U195 K198:L198 T198:U198" xr:uid="{00000000-0002-0000-1100-000001000000}">
      <formula1>"（平成,（令和"</formula1>
    </dataValidation>
    <dataValidation imeMode="fullKatakana" allowBlank="1" showInputMessage="1" showErrorMessage="1" sqref="J47:AC47" xr:uid="{00000000-0002-0000-1100-000002000000}"/>
    <dataValidation imeMode="on" allowBlank="1" showInputMessage="1" showErrorMessage="1" sqref="Q29:Y29 J48:AC48 J50:AC50 Q54:S54 J55:AC55 R56:T56 J57:AC57 J59:AC59 Q64:S64 J65:AC65 R66:T66 J67:AC67 J69:AC69 J71:AC71 Q73:S73 J74:AC74 R75:T75 J76:AC76 J78:AC78 J80:AC80 Q81:S81 J82:AC82 R83:T83 J84:AC84 J86:AC86 J88:AC88 Q89:S89 J90:AC90 R91:T91 J92:AC92 J94:AC94 J96:AC96 Q99:S99 J100:AC100 R101:T101 J102:AC102 J104:AC104 J106:AC106 Q108:S108 J109:AC109 R110:T110 J111:AC111 J113:AC113 J115:AC115 Q116:S116 J117:AC117 R118:T118 J119:AC119 J121:AC121 J123:AC123 Q124:S124 J125:AC125 R126:T126 J127:AC127 J129:AC129 J131:AC131 J134:AC135 J137:AC137 J139:AC140 J142:AC143 J145:AC145 J147:AC150 J152:AC152 J154:AC157 J159:AC159 J161:AC162 N165:P165 J164:AC164 J166:AC166 J168:AC168 D170:AC171 F175:AB176 R181:AB181 K200:AA201 U197:AA197 L192:R194 U192:AA194 L197:R197 Q21:Q24 F213:F223 V213:V223" xr:uid="{00000000-0002-0000-1100-000003000000}"/>
    <dataValidation type="list" allowBlank="1" showInputMessage="1" showErrorMessage="1" sqref="K34:K35 S34 C34:C35 T180 G179 K179 O179 S179 M180 G180" xr:uid="{00000000-0002-0000-1100-000004000000}">
      <formula1>"□,■"</formula1>
    </dataValidation>
    <dataValidation type="list" errorStyle="information" imeMode="on" allowBlank="1" showInputMessage="1" sqref="J188:AA188" xr:uid="{00000000-0002-0000-1100-000005000000}">
      <formula1>"屋根工事,屋根葺き工事及び構造耐力上主要な軸組又は耐力壁の工事,屋根の小屋組工事及び構造耐力上主要な軸組又は耐力壁の工事"</formula1>
    </dataValidation>
    <dataValidation type="list" errorStyle="warning" imeMode="on" allowBlank="1" showInputMessage="1" showErrorMessage="1" sqref="J184:AA184" xr:uid="{00000000-0002-0000-1100-000006000000}">
      <formula1>"株式会社　総研　　代表取締役　小岩　圭一"</formula1>
    </dataValidation>
  </dataValidations>
  <pageMargins left="0.74" right="0.44" top="0.64" bottom="0.2" header="0.5" footer="0.2"/>
  <pageSetup paperSize="9" orientation="portrait" blackAndWhite="1" r:id="rId1"/>
  <rowBreaks count="5" manualBreakCount="5">
    <brk id="43" max="28" man="1"/>
    <brk id="88" max="28" man="1"/>
    <brk id="131" max="16383" man="1"/>
    <brk id="171" max="16383" man="1"/>
    <brk id="209" max="16383"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B050"/>
  </sheetPr>
  <dimension ref="A1:AC217"/>
  <sheetViews>
    <sheetView view="pageBreakPreview" zoomScaleNormal="100" zoomScaleSheetLayoutView="100" workbookViewId="0">
      <selection activeCell="S179" sqref="S179"/>
    </sheetView>
  </sheetViews>
  <sheetFormatPr defaultRowHeight="13.5"/>
  <cols>
    <col min="1" max="6" width="3.125" style="201" customWidth="1"/>
    <col min="7" max="7" width="3.25" style="201" customWidth="1"/>
    <col min="8" max="27" width="3.125" style="201" customWidth="1"/>
    <col min="28" max="28" width="2.75" style="201" customWidth="1"/>
    <col min="29" max="33" width="3.125" style="201" customWidth="1"/>
    <col min="34" max="16384" width="9" style="201"/>
  </cols>
  <sheetData>
    <row r="1" spans="1:29" ht="18.75" customHeight="1">
      <c r="A1" s="202"/>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row>
    <row r="2" spans="1:29" ht="18.75" customHeight="1">
      <c r="A2" s="299"/>
      <c r="B2" s="202" t="s">
        <v>560</v>
      </c>
      <c r="C2" s="202"/>
      <c r="D2" s="202"/>
      <c r="E2" s="202"/>
      <c r="F2" s="299"/>
      <c r="G2" s="299"/>
      <c r="H2" s="299"/>
      <c r="I2" s="299"/>
      <c r="J2" s="299"/>
      <c r="K2" s="299"/>
      <c r="L2" s="299"/>
      <c r="M2" s="299"/>
      <c r="N2" s="299"/>
      <c r="O2" s="299"/>
      <c r="P2" s="299"/>
      <c r="Q2" s="299"/>
      <c r="R2" s="299"/>
      <c r="S2" s="299"/>
      <c r="T2" s="299"/>
      <c r="U2" s="299"/>
      <c r="V2" s="299"/>
      <c r="W2" s="299"/>
      <c r="X2" s="299"/>
      <c r="Y2" s="299"/>
      <c r="Z2" s="299"/>
      <c r="AA2" s="299"/>
      <c r="AB2" s="299"/>
      <c r="AC2" s="299"/>
    </row>
    <row r="3" spans="1:29" ht="18.75" customHeight="1">
      <c r="A3" s="299"/>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row>
    <row r="4" spans="1:29" ht="18.75" customHeight="1">
      <c r="A4" s="1458" t="s">
        <v>561</v>
      </c>
      <c r="B4" s="1458"/>
      <c r="C4" s="1458"/>
      <c r="D4" s="1458"/>
      <c r="E4" s="1458"/>
      <c r="F4" s="1458"/>
      <c r="G4" s="1458"/>
      <c r="H4" s="1458"/>
      <c r="I4" s="1458"/>
      <c r="J4" s="1458"/>
      <c r="K4" s="1458"/>
      <c r="L4" s="1458"/>
      <c r="M4" s="1458"/>
      <c r="N4" s="1458"/>
      <c r="O4" s="1458"/>
      <c r="P4" s="1458"/>
      <c r="Q4" s="1458"/>
      <c r="R4" s="1458"/>
      <c r="S4" s="1458"/>
      <c r="T4" s="1458"/>
      <c r="U4" s="1458"/>
      <c r="V4" s="1458"/>
      <c r="W4" s="1458"/>
      <c r="X4" s="1458"/>
      <c r="Y4" s="1458"/>
      <c r="Z4" s="1458"/>
      <c r="AA4" s="1458"/>
      <c r="AB4" s="1458"/>
      <c r="AC4" s="1458"/>
    </row>
    <row r="5" spans="1:29" ht="18.75" customHeight="1">
      <c r="A5" s="299"/>
      <c r="B5" s="299"/>
      <c r="C5" s="299"/>
      <c r="D5" s="299"/>
      <c r="E5" s="299"/>
      <c r="F5" s="299"/>
      <c r="G5" s="299"/>
      <c r="H5" s="299"/>
      <c r="I5" s="299"/>
      <c r="J5" s="299"/>
      <c r="K5" s="299"/>
      <c r="L5" s="299"/>
      <c r="M5" s="299"/>
      <c r="N5" s="299"/>
      <c r="O5" s="299"/>
      <c r="P5" s="299"/>
      <c r="Q5" s="299"/>
      <c r="R5" s="299"/>
      <c r="S5" s="299"/>
      <c r="T5" s="299"/>
      <c r="U5" s="299"/>
      <c r="V5" s="299"/>
      <c r="W5" s="299"/>
      <c r="X5" s="299"/>
      <c r="Y5" s="299"/>
      <c r="Z5" s="299"/>
      <c r="AA5" s="299"/>
      <c r="AB5" s="299"/>
      <c r="AC5" s="202"/>
    </row>
    <row r="6" spans="1:29" ht="18.75" customHeight="1">
      <c r="A6" s="1459" t="s">
        <v>385</v>
      </c>
      <c r="B6" s="1459"/>
      <c r="C6" s="1459"/>
      <c r="D6" s="1459"/>
      <c r="E6" s="1459"/>
      <c r="F6" s="1459"/>
      <c r="G6" s="1459"/>
      <c r="H6" s="1459"/>
      <c r="I6" s="1459"/>
      <c r="J6" s="1459"/>
      <c r="K6" s="1459"/>
      <c r="L6" s="1459"/>
      <c r="M6" s="1459"/>
      <c r="N6" s="1459"/>
      <c r="O6" s="1459"/>
      <c r="P6" s="1459"/>
      <c r="Q6" s="1459"/>
      <c r="R6" s="1459"/>
      <c r="S6" s="1459"/>
      <c r="T6" s="1459"/>
      <c r="U6" s="1459"/>
      <c r="V6" s="1459"/>
      <c r="W6" s="1459"/>
      <c r="X6" s="1459"/>
      <c r="Y6" s="1459"/>
      <c r="Z6" s="1459"/>
      <c r="AA6" s="1459"/>
      <c r="AB6" s="1459"/>
      <c r="AC6" s="1459"/>
    </row>
    <row r="7" spans="1:29" ht="18.75" customHeight="1">
      <c r="A7" s="299"/>
      <c r="B7" s="299"/>
      <c r="C7" s="299"/>
      <c r="D7" s="299"/>
      <c r="E7" s="299"/>
      <c r="F7" s="299"/>
      <c r="G7" s="299"/>
      <c r="H7" s="299"/>
      <c r="I7" s="299"/>
      <c r="J7" s="299"/>
      <c r="K7" s="299"/>
      <c r="L7" s="299"/>
      <c r="M7" s="299"/>
      <c r="N7" s="299"/>
      <c r="O7" s="299"/>
      <c r="P7" s="299"/>
      <c r="Q7" s="299"/>
      <c r="R7" s="299"/>
      <c r="S7" s="299"/>
      <c r="T7" s="299"/>
      <c r="U7" s="299"/>
      <c r="V7" s="299"/>
      <c r="W7" s="299"/>
      <c r="X7" s="299"/>
      <c r="Y7" s="299"/>
      <c r="Z7" s="299"/>
      <c r="AA7" s="299"/>
      <c r="AB7" s="299"/>
      <c r="AC7" s="299"/>
    </row>
    <row r="8" spans="1:29" ht="18.75" customHeight="1">
      <c r="A8" s="300" t="s">
        <v>562</v>
      </c>
      <c r="B8" s="300"/>
      <c r="C8" s="299"/>
      <c r="D8" s="299"/>
      <c r="E8" s="299"/>
      <c r="F8" s="299"/>
      <c r="G8" s="299"/>
      <c r="H8" s="299"/>
      <c r="I8" s="299"/>
      <c r="J8" s="299"/>
      <c r="K8" s="299"/>
      <c r="L8" s="299"/>
      <c r="M8" s="299"/>
      <c r="N8" s="299"/>
      <c r="O8" s="299"/>
      <c r="P8" s="299"/>
      <c r="Q8" s="299"/>
      <c r="R8" s="299"/>
      <c r="S8" s="299"/>
      <c r="T8" s="299"/>
      <c r="U8" s="299"/>
      <c r="V8" s="299"/>
      <c r="W8" s="299"/>
      <c r="X8" s="299"/>
      <c r="Y8" s="299"/>
      <c r="Z8" s="299"/>
      <c r="AA8" s="299"/>
      <c r="AB8" s="299"/>
      <c r="AC8" s="299"/>
    </row>
    <row r="9" spans="1:29" ht="18.75" customHeight="1">
      <c r="A9" s="300" t="s">
        <v>563</v>
      </c>
      <c r="B9" s="300"/>
      <c r="C9" s="299"/>
      <c r="D9" s="299"/>
      <c r="E9" s="299"/>
      <c r="F9" s="299"/>
      <c r="G9" s="299"/>
      <c r="H9" s="299"/>
      <c r="I9" s="299"/>
      <c r="J9" s="299"/>
      <c r="K9" s="299"/>
      <c r="L9" s="299"/>
      <c r="M9" s="299"/>
      <c r="N9" s="299"/>
      <c r="O9" s="299"/>
      <c r="P9" s="299"/>
      <c r="Q9" s="299"/>
      <c r="R9" s="299"/>
      <c r="S9" s="299"/>
      <c r="T9" s="299"/>
      <c r="U9" s="299"/>
      <c r="V9" s="299"/>
      <c r="W9" s="299"/>
      <c r="X9" s="299"/>
      <c r="Y9" s="299"/>
      <c r="Z9" s="299"/>
      <c r="AA9" s="299"/>
      <c r="AB9" s="299"/>
      <c r="AC9" s="299"/>
    </row>
    <row r="10" spans="1:29" ht="18.75" customHeight="1">
      <c r="A10" s="300" t="s">
        <v>564</v>
      </c>
      <c r="B10" s="300"/>
      <c r="C10" s="299"/>
      <c r="D10" s="299"/>
      <c r="E10" s="299"/>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row>
    <row r="11" spans="1:29" ht="18.75" customHeight="1">
      <c r="A11" s="300"/>
      <c r="B11" s="300"/>
      <c r="C11" s="299"/>
      <c r="D11" s="299"/>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row>
    <row r="12" spans="1:29" ht="18.75" customHeight="1">
      <c r="A12" s="300"/>
      <c r="B12" s="300"/>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row>
    <row r="13" spans="1:29" ht="18.75" customHeight="1">
      <c r="A13" s="299"/>
      <c r="B13" s="299"/>
      <c r="C13" s="299"/>
      <c r="D13" s="299"/>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row>
    <row r="14" spans="1:29" ht="18.75" customHeight="1">
      <c r="A14" s="202"/>
      <c r="B14" s="202"/>
      <c r="C14" s="299"/>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99"/>
    </row>
    <row r="15" spans="1:29" ht="18.75" customHeight="1">
      <c r="A15" s="299"/>
      <c r="B15" s="1460" t="s">
        <v>565</v>
      </c>
      <c r="C15" s="1460"/>
      <c r="D15" s="1460"/>
      <c r="E15" s="1460"/>
      <c r="F15" s="1460"/>
      <c r="G15" s="1460"/>
      <c r="H15" s="1460"/>
      <c r="I15" s="1460"/>
      <c r="J15" s="1460"/>
      <c r="K15" s="1460"/>
      <c r="L15" s="1460"/>
      <c r="M15" s="1460"/>
      <c r="N15" s="1460"/>
      <c r="O15" s="1460"/>
      <c r="P15" s="1460"/>
      <c r="Q15" s="1460"/>
      <c r="R15" s="202"/>
      <c r="S15" s="202"/>
      <c r="T15" s="202"/>
      <c r="U15" s="202"/>
      <c r="V15" s="202"/>
      <c r="W15" s="202"/>
      <c r="X15" s="202"/>
      <c r="Y15" s="202"/>
      <c r="Z15" s="202"/>
      <c r="AA15" s="202"/>
      <c r="AB15" s="299"/>
      <c r="AC15" s="299"/>
    </row>
    <row r="16" spans="1:29" ht="18.75" customHeight="1">
      <c r="A16" s="299"/>
      <c r="B16" s="1460"/>
      <c r="C16" s="1460"/>
      <c r="D16" s="1460"/>
      <c r="E16" s="1460"/>
      <c r="F16" s="1460"/>
      <c r="G16" s="1460"/>
      <c r="H16" s="1460"/>
      <c r="I16" s="1460"/>
      <c r="J16" s="1460"/>
      <c r="K16" s="1460"/>
      <c r="L16" s="1460"/>
      <c r="M16" s="1460"/>
      <c r="N16" s="1460"/>
      <c r="O16" s="1460"/>
      <c r="P16" s="1460"/>
      <c r="Q16" s="1460"/>
      <c r="R16" s="202"/>
      <c r="S16" s="202"/>
      <c r="T16" s="202"/>
      <c r="U16" s="202"/>
      <c r="V16" s="202"/>
      <c r="W16" s="202"/>
      <c r="X16" s="202"/>
      <c r="Y16" s="202"/>
      <c r="Z16" s="202"/>
      <c r="AA16" s="202"/>
      <c r="AB16" s="299"/>
      <c r="AC16" s="299"/>
    </row>
    <row r="17" spans="1:29" ht="18.75" customHeight="1">
      <c r="A17" s="299"/>
      <c r="B17" s="202"/>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99"/>
      <c r="AC17" s="299"/>
    </row>
    <row r="18" spans="1:29" ht="18.75" customHeight="1">
      <c r="A18" s="299"/>
      <c r="B18" s="202"/>
      <c r="C18" s="202"/>
      <c r="D18" s="202"/>
      <c r="E18" s="202"/>
      <c r="F18" s="202"/>
      <c r="G18" s="202"/>
      <c r="H18" s="202"/>
      <c r="I18" s="202"/>
      <c r="J18" s="202"/>
      <c r="K18" s="202"/>
      <c r="L18" s="202"/>
      <c r="M18" s="202"/>
      <c r="N18" s="202"/>
      <c r="O18" s="202"/>
      <c r="P18" s="202"/>
      <c r="Q18" s="202"/>
      <c r="R18" s="202"/>
      <c r="S18" s="1461" t="s">
        <v>566</v>
      </c>
      <c r="T18" s="1461"/>
      <c r="U18" s="284"/>
      <c r="V18" s="284" t="s">
        <v>543</v>
      </c>
      <c r="W18" s="284"/>
      <c r="X18" s="284" t="s">
        <v>544</v>
      </c>
      <c r="Y18" s="284"/>
      <c r="Z18" s="284" t="s">
        <v>545</v>
      </c>
      <c r="AA18" s="202"/>
      <c r="AB18" s="299"/>
      <c r="AC18" s="299"/>
    </row>
    <row r="19" spans="1:29" ht="18.75" customHeight="1">
      <c r="A19" s="299"/>
      <c r="B19" s="202"/>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99"/>
      <c r="AC19" s="299"/>
    </row>
    <row r="20" spans="1:29" ht="18.75" customHeight="1">
      <c r="A20" s="299"/>
      <c r="B20" s="202"/>
      <c r="C20" s="202"/>
      <c r="D20" s="202"/>
      <c r="E20" s="202"/>
      <c r="F20" s="202"/>
      <c r="G20" s="202"/>
      <c r="H20" s="202"/>
      <c r="I20" s="202"/>
      <c r="J20" s="202"/>
      <c r="K20" s="202"/>
      <c r="L20" s="202"/>
      <c r="M20" s="202"/>
      <c r="N20" s="202"/>
      <c r="O20" s="203"/>
      <c r="P20" s="203"/>
      <c r="Q20" s="203"/>
      <c r="R20" s="203"/>
      <c r="S20" s="203"/>
      <c r="T20" s="203"/>
      <c r="U20" s="203"/>
      <c r="V20" s="203"/>
      <c r="W20" s="203"/>
      <c r="X20" s="203"/>
      <c r="Y20" s="203"/>
      <c r="Z20" s="203"/>
      <c r="AA20" s="203"/>
      <c r="AB20" s="203"/>
      <c r="AC20" s="299"/>
    </row>
    <row r="21" spans="1:29" ht="29.25" customHeight="1">
      <c r="A21" s="299"/>
      <c r="B21" s="202"/>
      <c r="C21" s="202"/>
      <c r="D21" s="299"/>
      <c r="E21" s="202"/>
      <c r="F21" s="202"/>
      <c r="G21" s="202"/>
      <c r="H21" s="202"/>
      <c r="I21" s="202"/>
      <c r="J21" s="202"/>
      <c r="K21" s="202"/>
      <c r="L21" s="202"/>
      <c r="M21" s="284" t="s">
        <v>567</v>
      </c>
      <c r="N21" s="284"/>
      <c r="O21" s="284"/>
      <c r="P21" s="203"/>
      <c r="Q21" s="1463">
        <f>【申請書】第一面!O20</f>
        <v>0</v>
      </c>
      <c r="R21" s="1463"/>
      <c r="S21" s="1463"/>
      <c r="T21" s="1463"/>
      <c r="U21" s="1463"/>
      <c r="V21" s="1463"/>
      <c r="W21" s="1463"/>
      <c r="X21" s="1463"/>
      <c r="Y21" s="1463"/>
      <c r="Z21" s="1463"/>
      <c r="AA21" s="1463"/>
      <c r="AB21" s="299"/>
      <c r="AC21" s="299"/>
    </row>
    <row r="22" spans="1:29" ht="18.75" customHeight="1">
      <c r="A22" s="299"/>
      <c r="B22" s="202"/>
      <c r="C22" s="202"/>
      <c r="D22" s="202"/>
      <c r="E22" s="202"/>
      <c r="F22" s="202"/>
      <c r="G22" s="202"/>
      <c r="H22" s="202"/>
      <c r="I22" s="202"/>
      <c r="J22" s="202"/>
      <c r="K22" s="202"/>
      <c r="L22" s="202"/>
      <c r="M22" s="202"/>
      <c r="N22" s="202"/>
      <c r="O22" s="202"/>
      <c r="P22" s="203"/>
      <c r="Q22" s="1462" t="str">
        <f>【申請書】第一面!O21</f>
        <v/>
      </c>
      <c r="R22" s="1462"/>
      <c r="S22" s="1462"/>
      <c r="T22" s="1462"/>
      <c r="U22" s="1462"/>
      <c r="V22" s="1462"/>
      <c r="W22" s="1462"/>
      <c r="X22" s="1462"/>
      <c r="Y22" s="1462"/>
      <c r="Z22" s="1462"/>
      <c r="AA22" s="1462"/>
      <c r="AB22" s="299"/>
      <c r="AC22" s="299"/>
    </row>
    <row r="23" spans="1:29" ht="18.75" customHeight="1">
      <c r="A23" s="202"/>
      <c r="B23" s="202"/>
      <c r="C23" s="202"/>
      <c r="D23" s="202"/>
      <c r="E23" s="202"/>
      <c r="F23" s="202"/>
      <c r="G23" s="202"/>
      <c r="H23" s="202"/>
      <c r="I23" s="202"/>
      <c r="J23" s="202"/>
      <c r="K23" s="202"/>
      <c r="L23" s="202"/>
      <c r="M23" s="202"/>
      <c r="N23" s="202"/>
      <c r="O23" s="202"/>
      <c r="P23" s="203"/>
      <c r="Q23" s="1462" t="str">
        <f>【申請書】第一面!O22</f>
        <v/>
      </c>
      <c r="R23" s="1462"/>
      <c r="S23" s="1462"/>
      <c r="T23" s="1462"/>
      <c r="U23" s="1462"/>
      <c r="V23" s="1462"/>
      <c r="W23" s="1462"/>
      <c r="X23" s="1462"/>
      <c r="Y23" s="1462"/>
      <c r="Z23" s="1462"/>
      <c r="AA23" s="1462"/>
      <c r="AB23" s="202"/>
      <c r="AC23" s="299"/>
    </row>
    <row r="24" spans="1:29" ht="18.75" customHeight="1">
      <c r="A24" s="202"/>
      <c r="B24" s="202"/>
      <c r="C24" s="202"/>
      <c r="D24" s="202"/>
      <c r="E24" s="202"/>
      <c r="F24" s="202"/>
      <c r="G24" s="202"/>
      <c r="H24" s="202"/>
      <c r="I24" s="202"/>
      <c r="J24" s="202"/>
      <c r="K24" s="202"/>
      <c r="L24" s="202"/>
      <c r="M24" s="202"/>
      <c r="N24" s="202"/>
      <c r="O24" s="202"/>
      <c r="P24" s="203"/>
      <c r="Q24" s="1462" t="str">
        <f>【申請書】第一面!O23</f>
        <v/>
      </c>
      <c r="R24" s="1462"/>
      <c r="S24" s="1462"/>
      <c r="T24" s="1462"/>
      <c r="U24" s="1462"/>
      <c r="V24" s="1462"/>
      <c r="W24" s="1462"/>
      <c r="X24" s="1462"/>
      <c r="Y24" s="1462"/>
      <c r="Z24" s="1462"/>
      <c r="AA24" s="1462"/>
      <c r="AB24" s="202"/>
      <c r="AC24" s="299"/>
    </row>
    <row r="25" spans="1:29" ht="18.75" customHeight="1">
      <c r="A25" s="202"/>
      <c r="B25" s="202"/>
      <c r="C25" s="202"/>
      <c r="D25" s="202"/>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99"/>
    </row>
    <row r="26" spans="1:29" ht="18.75" customHeight="1">
      <c r="A26" s="301"/>
      <c r="B26" s="301"/>
      <c r="C26" s="301"/>
      <c r="D26" s="301"/>
      <c r="E26" s="301"/>
      <c r="F26" s="301"/>
      <c r="G26" s="301"/>
      <c r="H26" s="301"/>
      <c r="I26" s="301"/>
      <c r="J26" s="301"/>
      <c r="K26" s="301"/>
      <c r="L26" s="301"/>
      <c r="M26" s="301"/>
      <c r="N26" s="301"/>
      <c r="O26" s="205"/>
      <c r="P26" s="205"/>
      <c r="Q26" s="205"/>
      <c r="R26" s="205"/>
      <c r="S26" s="205"/>
      <c r="T26" s="205"/>
      <c r="U26" s="205"/>
      <c r="V26" s="205"/>
      <c r="W26" s="205"/>
      <c r="X26" s="205"/>
      <c r="Y26" s="205"/>
      <c r="Z26" s="205"/>
      <c r="AA26" s="205"/>
      <c r="AB26" s="205"/>
      <c r="AC26" s="301"/>
    </row>
    <row r="27" spans="1:29" ht="18.75" customHeight="1">
      <c r="A27" s="202"/>
      <c r="B27" s="233" t="s">
        <v>568</v>
      </c>
      <c r="C27" s="202"/>
      <c r="D27" s="202"/>
      <c r="E27" s="202"/>
      <c r="F27" s="202"/>
      <c r="G27" s="233"/>
      <c r="H27" s="202"/>
      <c r="I27" s="202"/>
      <c r="J27" s="202"/>
      <c r="K27" s="202"/>
      <c r="L27" s="202"/>
      <c r="M27" s="202"/>
      <c r="N27" s="202"/>
      <c r="O27" s="202"/>
      <c r="P27" s="202"/>
      <c r="Q27" s="202"/>
      <c r="R27" s="202"/>
      <c r="S27" s="202"/>
      <c r="T27" s="202"/>
      <c r="U27" s="202"/>
      <c r="V27" s="202"/>
      <c r="W27" s="202"/>
      <c r="X27" s="202"/>
      <c r="Y27" s="202"/>
      <c r="Z27" s="202"/>
      <c r="AA27" s="202"/>
      <c r="AB27" s="202"/>
      <c r="AC27" s="299"/>
    </row>
    <row r="28" spans="1:29" ht="18.75" customHeight="1">
      <c r="A28" s="302"/>
      <c r="B28" s="302"/>
      <c r="C28" s="302"/>
      <c r="D28" s="302"/>
      <c r="E28" s="302"/>
      <c r="F28" s="302"/>
      <c r="G28" s="233"/>
      <c r="H28" s="302"/>
      <c r="I28" s="202"/>
      <c r="J28" s="302"/>
      <c r="K28" s="302"/>
      <c r="L28" s="302"/>
      <c r="M28" s="302"/>
      <c r="N28" s="302"/>
      <c r="O28" s="302"/>
      <c r="P28" s="302"/>
      <c r="Q28" s="302"/>
      <c r="R28" s="302"/>
      <c r="S28" s="302"/>
      <c r="T28" s="302"/>
      <c r="U28" s="302"/>
      <c r="V28" s="302"/>
      <c r="W28" s="302"/>
      <c r="X28" s="302"/>
      <c r="Y28" s="302"/>
      <c r="Z28" s="302"/>
      <c r="AA28" s="302"/>
      <c r="AB28" s="299"/>
      <c r="AC28" s="299"/>
    </row>
    <row r="29" spans="1:29" ht="18.75" customHeight="1">
      <c r="A29" s="202"/>
      <c r="B29" s="202"/>
      <c r="C29" s="202"/>
      <c r="D29" s="202"/>
      <c r="E29" s="202"/>
      <c r="F29" s="202"/>
      <c r="G29" s="202"/>
      <c r="H29" s="202"/>
      <c r="I29" s="202"/>
      <c r="J29" s="202"/>
      <c r="K29" s="1459" t="s">
        <v>569</v>
      </c>
      <c r="L29" s="1459"/>
      <c r="M29" s="1459"/>
      <c r="N29" s="1459"/>
      <c r="O29" s="1459"/>
      <c r="P29" s="1459"/>
      <c r="Q29" s="1462" t="str">
        <f>第二面!K123</f>
        <v/>
      </c>
      <c r="R29" s="1462"/>
      <c r="S29" s="1462"/>
      <c r="T29" s="1462"/>
      <c r="U29" s="1462"/>
      <c r="V29" s="1462"/>
      <c r="W29" s="1462"/>
      <c r="X29" s="1462"/>
      <c r="Y29" s="1462"/>
      <c r="Z29" s="202"/>
      <c r="AA29" s="203"/>
      <c r="AB29" s="203"/>
      <c r="AC29" s="299"/>
    </row>
    <row r="30" spans="1:29" ht="18.75" customHeight="1">
      <c r="A30" s="299"/>
      <c r="B30" s="299"/>
      <c r="C30" s="299"/>
      <c r="D30" s="299"/>
      <c r="E30" s="299"/>
      <c r="F30" s="299"/>
      <c r="G30" s="299"/>
      <c r="H30" s="299"/>
      <c r="I30" s="299"/>
      <c r="J30" s="299"/>
      <c r="K30" s="299"/>
      <c r="L30" s="299"/>
      <c r="M30" s="299"/>
      <c r="N30" s="299"/>
      <c r="O30" s="204">
        <v>0</v>
      </c>
      <c r="P30" s="299"/>
      <c r="Q30" s="299"/>
      <c r="R30" s="299"/>
      <c r="S30" s="299"/>
      <c r="T30" s="299"/>
      <c r="U30" s="299"/>
      <c r="V30" s="299"/>
      <c r="W30" s="299"/>
      <c r="X30" s="299"/>
      <c r="Y30" s="299"/>
      <c r="Z30" s="299"/>
      <c r="AA30" s="299"/>
      <c r="AB30" s="299"/>
      <c r="AC30" s="299"/>
    </row>
    <row r="31" spans="1:29" ht="18.75" customHeight="1">
      <c r="A31" s="299"/>
      <c r="B31" s="299"/>
      <c r="C31" s="299"/>
      <c r="D31" s="299"/>
      <c r="E31" s="299"/>
      <c r="F31" s="299"/>
      <c r="G31" s="299"/>
      <c r="H31" s="299"/>
      <c r="I31" s="202"/>
      <c r="J31" s="202"/>
      <c r="K31" s="202"/>
      <c r="L31" s="202"/>
      <c r="M31" s="202"/>
      <c r="N31" s="202"/>
      <c r="O31" s="204">
        <v>0</v>
      </c>
      <c r="P31" s="204"/>
      <c r="Q31" s="204"/>
      <c r="R31" s="204"/>
      <c r="S31" s="204"/>
      <c r="T31" s="204"/>
      <c r="U31" s="204"/>
      <c r="V31" s="204"/>
      <c r="W31" s="204"/>
      <c r="X31" s="204"/>
      <c r="Y31" s="299"/>
      <c r="Z31" s="202"/>
      <c r="AA31" s="299"/>
      <c r="AB31" s="299"/>
      <c r="AC31" s="299"/>
    </row>
    <row r="32" spans="1:29" ht="18.75" customHeight="1">
      <c r="A32" s="299"/>
      <c r="B32" s="299"/>
      <c r="C32" s="299"/>
      <c r="D32" s="299"/>
      <c r="E32" s="299"/>
      <c r="F32" s="299"/>
      <c r="G32" s="299"/>
      <c r="H32" s="299"/>
      <c r="I32" s="202"/>
      <c r="J32" s="202"/>
      <c r="K32" s="202"/>
      <c r="L32" s="202"/>
      <c r="M32" s="202"/>
      <c r="N32" s="202"/>
      <c r="O32" s="202"/>
      <c r="P32" s="299"/>
      <c r="Q32" s="299"/>
      <c r="R32" s="202"/>
      <c r="S32" s="202"/>
      <c r="T32" s="202"/>
      <c r="U32" s="202"/>
      <c r="V32" s="202"/>
      <c r="W32" s="202"/>
      <c r="X32" s="202"/>
      <c r="Y32" s="299"/>
      <c r="Z32" s="202"/>
      <c r="AA32" s="299"/>
      <c r="AB32" s="299"/>
      <c r="AC32" s="299"/>
    </row>
    <row r="33" spans="1:29" ht="18.75" customHeight="1">
      <c r="A33" s="301"/>
      <c r="B33" s="205" t="s">
        <v>570</v>
      </c>
      <c r="C33" s="301"/>
      <c r="D33" s="301"/>
      <c r="E33" s="301"/>
      <c r="F33" s="301"/>
      <c r="G33" s="301"/>
      <c r="H33" s="301"/>
      <c r="I33" s="205"/>
      <c r="J33" s="205"/>
      <c r="K33" s="205"/>
      <c r="L33" s="205"/>
      <c r="M33" s="205"/>
      <c r="N33" s="205"/>
      <c r="O33" s="301"/>
      <c r="P33" s="301"/>
      <c r="Q33" s="301"/>
      <c r="R33" s="205"/>
      <c r="S33" s="205"/>
      <c r="T33" s="205"/>
      <c r="U33" s="205"/>
      <c r="V33" s="205"/>
      <c r="W33" s="205"/>
      <c r="X33" s="301"/>
      <c r="Y33" s="301"/>
      <c r="Z33" s="301"/>
      <c r="AA33" s="301"/>
      <c r="AB33" s="301"/>
      <c r="AC33" s="301"/>
    </row>
    <row r="34" spans="1:29" ht="18.75" customHeight="1">
      <c r="A34" s="202"/>
      <c r="B34" s="202"/>
      <c r="C34" s="253" t="s">
        <v>33</v>
      </c>
      <c r="D34" s="202" t="s">
        <v>571</v>
      </c>
      <c r="E34" s="202"/>
      <c r="F34" s="202"/>
      <c r="G34" s="202"/>
      <c r="H34" s="202"/>
      <c r="I34" s="202"/>
      <c r="J34" s="253" t="s">
        <v>33</v>
      </c>
      <c r="K34" s="202" t="s">
        <v>572</v>
      </c>
      <c r="L34" s="203"/>
      <c r="M34" s="203"/>
      <c r="N34" s="203"/>
      <c r="O34" s="203"/>
      <c r="P34" s="203"/>
      <c r="Q34" s="203"/>
      <c r="R34" s="203"/>
      <c r="S34" s="253" t="s">
        <v>33</v>
      </c>
      <c r="T34" s="202" t="s">
        <v>573</v>
      </c>
      <c r="U34" s="203"/>
      <c r="V34" s="203"/>
      <c r="W34" s="203"/>
      <c r="X34" s="203"/>
      <c r="Y34" s="203"/>
      <c r="Z34" s="203"/>
      <c r="AA34" s="203"/>
      <c r="AB34" s="203"/>
      <c r="AC34" s="299"/>
    </row>
    <row r="35" spans="1:29" ht="18.75" customHeight="1">
      <c r="A35" s="299"/>
      <c r="B35" s="202"/>
      <c r="C35" s="253" t="s">
        <v>33</v>
      </c>
      <c r="D35" s="299" t="s">
        <v>574</v>
      </c>
      <c r="E35" s="299"/>
      <c r="F35" s="299"/>
      <c r="G35" s="299"/>
      <c r="H35" s="299"/>
      <c r="I35" s="299"/>
      <c r="J35" s="253" t="s">
        <v>33</v>
      </c>
      <c r="K35" s="299" t="s">
        <v>575</v>
      </c>
      <c r="L35" s="203"/>
      <c r="M35" s="203"/>
      <c r="N35" s="203"/>
      <c r="O35" s="203"/>
      <c r="P35" s="203"/>
      <c r="Q35" s="203"/>
      <c r="R35" s="299"/>
      <c r="S35" s="253" t="s">
        <v>33</v>
      </c>
      <c r="T35" s="299" t="s">
        <v>576</v>
      </c>
      <c r="U35" s="203"/>
      <c r="V35" s="203"/>
      <c r="W35" s="203"/>
      <c r="X35" s="203"/>
      <c r="Y35" s="203"/>
      <c r="Z35" s="203"/>
      <c r="AA35" s="299"/>
      <c r="AB35" s="299"/>
      <c r="AC35" s="299"/>
    </row>
    <row r="36" spans="1:29" ht="18.75" customHeight="1">
      <c r="A36" s="299"/>
      <c r="B36" s="202"/>
      <c r="C36" s="303"/>
      <c r="D36" s="299"/>
      <c r="E36" s="299"/>
      <c r="F36" s="299"/>
      <c r="G36" s="299"/>
      <c r="H36" s="299"/>
      <c r="I36" s="299"/>
      <c r="J36" s="299"/>
      <c r="K36" s="202"/>
      <c r="L36" s="299"/>
      <c r="M36" s="299"/>
      <c r="N36" s="299"/>
      <c r="O36" s="299"/>
      <c r="P36" s="299"/>
      <c r="Q36" s="299"/>
      <c r="R36" s="299"/>
      <c r="S36" s="299"/>
      <c r="T36" s="299"/>
      <c r="U36" s="299"/>
      <c r="V36" s="299"/>
      <c r="W36" s="299"/>
      <c r="X36" s="299"/>
      <c r="Y36" s="299"/>
      <c r="Z36" s="299"/>
      <c r="AA36" s="299"/>
      <c r="AB36" s="299"/>
      <c r="AC36" s="299"/>
    </row>
    <row r="37" spans="1:29" ht="18.75" customHeight="1">
      <c r="A37" s="304"/>
      <c r="B37" s="205" t="s">
        <v>577</v>
      </c>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205"/>
      <c r="AA37" s="205"/>
      <c r="AB37" s="301"/>
      <c r="AC37" s="305"/>
    </row>
    <row r="38" spans="1:29" ht="18.75" customHeight="1">
      <c r="A38" s="306"/>
      <c r="B38" s="307"/>
      <c r="C38" s="209"/>
      <c r="D38" s="209"/>
      <c r="E38" s="307"/>
      <c r="F38" s="307"/>
      <c r="G38" s="307"/>
      <c r="H38" s="307"/>
      <c r="I38" s="307"/>
      <c r="J38" s="307"/>
      <c r="K38" s="307"/>
      <c r="L38" s="307"/>
      <c r="M38" s="307"/>
      <c r="N38" s="307"/>
      <c r="O38" s="307"/>
      <c r="P38" s="307"/>
      <c r="Q38" s="307"/>
      <c r="R38" s="307"/>
      <c r="S38" s="307"/>
      <c r="T38" s="307"/>
      <c r="U38" s="307"/>
      <c r="V38" s="307"/>
      <c r="W38" s="307"/>
      <c r="X38" s="307"/>
      <c r="Y38" s="307"/>
      <c r="Z38" s="307"/>
      <c r="AA38" s="307"/>
      <c r="AB38" s="307"/>
      <c r="AC38" s="308"/>
    </row>
    <row r="39" spans="1:29" ht="26.25" customHeight="1">
      <c r="A39" s="1444" t="s">
        <v>578</v>
      </c>
      <c r="B39" s="1414"/>
      <c r="C39" s="1414"/>
      <c r="D39" s="1414"/>
      <c r="E39" s="1414"/>
      <c r="F39" s="1414"/>
      <c r="G39" s="1414"/>
      <c r="H39" s="1445"/>
      <c r="I39" s="1452" t="s">
        <v>579</v>
      </c>
      <c r="J39" s="1453"/>
      <c r="K39" s="1453"/>
      <c r="L39" s="1454"/>
      <c r="M39" s="1455" t="s">
        <v>580</v>
      </c>
      <c r="N39" s="1456"/>
      <c r="O39" s="1456"/>
      <c r="P39" s="1456"/>
      <c r="Q39" s="1444" t="s">
        <v>581</v>
      </c>
      <c r="R39" s="1414"/>
      <c r="S39" s="1414"/>
      <c r="T39" s="1445"/>
      <c r="U39" s="1444" t="s">
        <v>582</v>
      </c>
      <c r="V39" s="1414"/>
      <c r="W39" s="1414"/>
      <c r="X39" s="1414"/>
      <c r="Y39" s="1414"/>
      <c r="Z39" s="1414"/>
      <c r="AA39" s="1414"/>
      <c r="AB39" s="1414"/>
      <c r="AC39" s="1445"/>
    </row>
    <row r="40" spans="1:29" ht="30" customHeight="1">
      <c r="A40" s="1444" t="s">
        <v>583</v>
      </c>
      <c r="B40" s="1414"/>
      <c r="C40" s="322"/>
      <c r="D40" s="322" t="s">
        <v>543</v>
      </c>
      <c r="E40" s="322"/>
      <c r="F40" s="322" t="s">
        <v>544</v>
      </c>
      <c r="G40" s="322"/>
      <c r="H40" s="322" t="s">
        <v>545</v>
      </c>
      <c r="I40" s="304"/>
      <c r="J40" s="205"/>
      <c r="K40" s="205"/>
      <c r="L40" s="309"/>
      <c r="M40" s="304"/>
      <c r="N40" s="205"/>
      <c r="O40" s="205"/>
      <c r="P40" s="309"/>
      <c r="Q40" s="304"/>
      <c r="R40" s="205"/>
      <c r="S40" s="205"/>
      <c r="T40" s="309"/>
      <c r="U40" s="1444" t="s">
        <v>584</v>
      </c>
      <c r="V40" s="1414"/>
      <c r="W40" s="1414"/>
      <c r="X40" s="1414"/>
      <c r="Y40" s="1414"/>
      <c r="Z40" s="1414"/>
      <c r="AA40" s="1414"/>
      <c r="AB40" s="1414"/>
      <c r="AC40" s="1445"/>
    </row>
    <row r="41" spans="1:29" ht="30" customHeight="1">
      <c r="A41" s="1446" t="s">
        <v>585</v>
      </c>
      <c r="B41" s="1447"/>
      <c r="C41" s="1447"/>
      <c r="D41" s="1447"/>
      <c r="E41" s="1447"/>
      <c r="F41" s="1447"/>
      <c r="G41" s="1447"/>
      <c r="H41" s="1448"/>
      <c r="I41" s="310"/>
      <c r="J41" s="202"/>
      <c r="K41" s="202"/>
      <c r="L41" s="311"/>
      <c r="M41" s="312"/>
      <c r="N41" s="202"/>
      <c r="O41" s="202"/>
      <c r="P41" s="311"/>
      <c r="Q41" s="312"/>
      <c r="R41" s="202"/>
      <c r="S41" s="202"/>
      <c r="T41" s="311"/>
      <c r="U41" s="1446" t="s">
        <v>586</v>
      </c>
      <c r="V41" s="1447"/>
      <c r="W41" s="1447"/>
      <c r="X41" s="1447"/>
      <c r="Y41" s="1447"/>
      <c r="Z41" s="1447"/>
      <c r="AA41" s="1447"/>
      <c r="AB41" s="1447"/>
      <c r="AC41" s="1448"/>
    </row>
    <row r="42" spans="1:29" ht="30" customHeight="1">
      <c r="A42" s="323" t="s">
        <v>587</v>
      </c>
      <c r="B42" s="324"/>
      <c r="C42" s="207"/>
      <c r="D42" s="207"/>
      <c r="E42" s="207"/>
      <c r="F42" s="207"/>
      <c r="G42" s="207"/>
      <c r="H42" s="207"/>
      <c r="I42" s="208"/>
      <c r="J42" s="209"/>
      <c r="K42" s="209"/>
      <c r="L42" s="210"/>
      <c r="M42" s="208"/>
      <c r="N42" s="209"/>
      <c r="O42" s="209"/>
      <c r="P42" s="210"/>
      <c r="Q42" s="208"/>
      <c r="R42" s="209"/>
      <c r="S42" s="209"/>
      <c r="T42" s="210"/>
      <c r="U42" s="323" t="s">
        <v>587</v>
      </c>
      <c r="V42" s="324"/>
      <c r="W42" s="207"/>
      <c r="X42" s="207"/>
      <c r="Y42" s="207"/>
      <c r="Z42" s="207"/>
      <c r="AA42" s="207"/>
      <c r="AB42" s="324"/>
      <c r="AC42" s="325"/>
    </row>
    <row r="43" spans="1:29" ht="18.75" customHeight="1">
      <c r="A43" s="299"/>
      <c r="B43" s="299"/>
      <c r="C43" s="299"/>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row>
    <row r="44" spans="1:29" ht="18.75" customHeight="1">
      <c r="A44" s="302" t="s">
        <v>588</v>
      </c>
      <c r="B44" s="302"/>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299"/>
      <c r="AC44" s="299"/>
    </row>
    <row r="45" spans="1:29" ht="18.75" customHeight="1">
      <c r="A45" s="209"/>
      <c r="B45" s="209" t="s">
        <v>589</v>
      </c>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99"/>
    </row>
    <row r="46" spans="1:29" ht="18.75" customHeight="1">
      <c r="A46" s="211" t="s">
        <v>590</v>
      </c>
      <c r="B46" s="211"/>
      <c r="C46" s="211"/>
      <c r="D46" s="211"/>
      <c r="E46" s="211"/>
      <c r="F46" s="211"/>
      <c r="G46" s="211"/>
      <c r="H46" s="211"/>
      <c r="I46" s="211"/>
      <c r="J46" s="211"/>
      <c r="K46" s="1457"/>
      <c r="L46" s="1457"/>
      <c r="M46" s="1457"/>
      <c r="N46" s="1457"/>
      <c r="O46" s="1457"/>
      <c r="P46" s="1457"/>
      <c r="Q46" s="1457"/>
      <c r="R46" s="1457"/>
      <c r="S46" s="1457"/>
      <c r="T46" s="1457"/>
      <c r="U46" s="1457"/>
      <c r="V46" s="1457"/>
      <c r="W46" s="1457"/>
      <c r="X46" s="1457"/>
      <c r="Y46" s="1457"/>
      <c r="Z46" s="1457"/>
      <c r="AA46" s="1457"/>
      <c r="AB46" s="1457"/>
      <c r="AC46" s="1457"/>
    </row>
    <row r="47" spans="1:29" ht="18.75" customHeight="1">
      <c r="A47" s="216" t="s">
        <v>9</v>
      </c>
      <c r="B47" s="216"/>
      <c r="C47" s="216"/>
      <c r="D47" s="216"/>
      <c r="E47" s="216"/>
      <c r="F47" s="216"/>
      <c r="G47" s="216"/>
      <c r="H47" s="216"/>
      <c r="I47" s="216"/>
      <c r="J47" s="1432">
        <f>第二面!K4</f>
        <v>0</v>
      </c>
      <c r="K47" s="1432"/>
      <c r="L47" s="1432"/>
      <c r="M47" s="1432"/>
      <c r="N47" s="1432"/>
      <c r="O47" s="1432"/>
      <c r="P47" s="1432"/>
      <c r="Q47" s="1432"/>
      <c r="R47" s="1432"/>
      <c r="S47" s="1432"/>
      <c r="T47" s="1432"/>
      <c r="U47" s="1432"/>
      <c r="V47" s="1432"/>
      <c r="W47" s="1432"/>
      <c r="X47" s="1432"/>
      <c r="Y47" s="1432"/>
      <c r="Z47" s="1432"/>
      <c r="AA47" s="1432"/>
      <c r="AB47" s="1432"/>
      <c r="AC47" s="1432"/>
    </row>
    <row r="48" spans="1:29" ht="18.75" customHeight="1">
      <c r="A48" s="216" t="s">
        <v>10</v>
      </c>
      <c r="B48" s="216"/>
      <c r="C48" s="216"/>
      <c r="D48" s="216"/>
      <c r="E48" s="216"/>
      <c r="F48" s="216"/>
      <c r="G48" s="216"/>
      <c r="H48" s="216"/>
      <c r="I48" s="216"/>
      <c r="J48" s="1432">
        <f>第二面!K5</f>
        <v>0</v>
      </c>
      <c r="K48" s="1432"/>
      <c r="L48" s="1432"/>
      <c r="M48" s="1432"/>
      <c r="N48" s="1432"/>
      <c r="O48" s="1432"/>
      <c r="P48" s="1432"/>
      <c r="Q48" s="1432"/>
      <c r="R48" s="1432"/>
      <c r="S48" s="1432"/>
      <c r="T48" s="1432"/>
      <c r="U48" s="1432"/>
      <c r="V48" s="1432"/>
      <c r="W48" s="1432"/>
      <c r="X48" s="1432"/>
      <c r="Y48" s="1432"/>
      <c r="Z48" s="1432"/>
      <c r="AA48" s="1432"/>
      <c r="AB48" s="1432"/>
      <c r="AC48" s="1432"/>
    </row>
    <row r="49" spans="1:29" ht="18.75" customHeight="1">
      <c r="A49" s="216" t="s">
        <v>11</v>
      </c>
      <c r="B49" s="216"/>
      <c r="C49" s="216"/>
      <c r="D49" s="216"/>
      <c r="E49" s="216"/>
      <c r="F49" s="216"/>
      <c r="G49" s="216"/>
      <c r="H49" s="216"/>
      <c r="I49" s="216"/>
      <c r="J49" s="1430">
        <f>第二面!K6</f>
        <v>0</v>
      </c>
      <c r="K49" s="1430"/>
      <c r="L49" s="1430"/>
      <c r="M49" s="1430"/>
      <c r="N49" s="278"/>
      <c r="O49" s="285"/>
      <c r="P49" s="285"/>
      <c r="Q49" s="285"/>
      <c r="R49" s="285"/>
      <c r="S49" s="285"/>
      <c r="T49" s="285"/>
      <c r="U49" s="285"/>
      <c r="V49" s="285"/>
      <c r="W49" s="285"/>
      <c r="X49" s="285"/>
      <c r="Y49" s="285"/>
      <c r="Z49" s="285"/>
      <c r="AA49" s="285"/>
      <c r="AB49" s="285"/>
      <c r="AC49" s="285"/>
    </row>
    <row r="50" spans="1:29" ht="18.75" customHeight="1">
      <c r="A50" s="216" t="s">
        <v>12</v>
      </c>
      <c r="B50" s="216"/>
      <c r="C50" s="216"/>
      <c r="D50" s="216"/>
      <c r="E50" s="216"/>
      <c r="F50" s="216"/>
      <c r="G50" s="216"/>
      <c r="H50" s="216"/>
      <c r="I50" s="216"/>
      <c r="J50" s="1430">
        <f>第二面!K7</f>
        <v>0</v>
      </c>
      <c r="K50" s="1430"/>
      <c r="L50" s="1430"/>
      <c r="M50" s="1430"/>
      <c r="N50" s="1430"/>
      <c r="O50" s="1430"/>
      <c r="P50" s="1430"/>
      <c r="Q50" s="1430"/>
      <c r="R50" s="1430"/>
      <c r="S50" s="1430"/>
      <c r="T50" s="1430"/>
      <c r="U50" s="1430"/>
      <c r="V50" s="1430"/>
      <c r="W50" s="1430"/>
      <c r="X50" s="1430"/>
      <c r="Y50" s="1430"/>
      <c r="Z50" s="1430"/>
      <c r="AA50" s="1430"/>
      <c r="AB50" s="1430"/>
      <c r="AC50" s="1430"/>
    </row>
    <row r="51" spans="1:29" ht="18.75" customHeight="1">
      <c r="A51" s="216" t="s">
        <v>13</v>
      </c>
      <c r="B51" s="216"/>
      <c r="C51" s="216"/>
      <c r="D51" s="216"/>
      <c r="E51" s="216"/>
      <c r="F51" s="216"/>
      <c r="G51" s="216"/>
      <c r="H51" s="216"/>
      <c r="I51" s="216"/>
      <c r="J51" s="1430">
        <f>第二面!K8</f>
        <v>0</v>
      </c>
      <c r="K51" s="1430"/>
      <c r="L51" s="1430"/>
      <c r="M51" s="1430"/>
      <c r="N51" s="1430"/>
      <c r="O51" s="1430"/>
      <c r="P51" s="285"/>
      <c r="Q51" s="285"/>
      <c r="R51" s="285"/>
      <c r="S51" s="285"/>
      <c r="T51" s="285"/>
      <c r="U51" s="285"/>
      <c r="V51" s="285"/>
      <c r="W51" s="285"/>
      <c r="X51" s="285"/>
      <c r="Y51" s="285"/>
      <c r="Z51" s="285"/>
      <c r="AA51" s="285"/>
      <c r="AB51" s="285"/>
      <c r="AC51" s="285"/>
    </row>
    <row r="52" spans="1:29" ht="18.75" customHeight="1">
      <c r="A52" s="216"/>
      <c r="B52" s="216"/>
      <c r="C52" s="216"/>
      <c r="D52" s="216"/>
      <c r="E52" s="216"/>
      <c r="F52" s="216"/>
      <c r="G52" s="216"/>
      <c r="H52" s="216"/>
      <c r="I52" s="216"/>
      <c r="J52" s="216"/>
      <c r="K52" s="237"/>
      <c r="L52" s="237"/>
      <c r="M52" s="237"/>
      <c r="N52" s="237"/>
      <c r="O52" s="237"/>
      <c r="P52" s="237"/>
      <c r="Q52" s="237"/>
      <c r="R52" s="237"/>
      <c r="S52" s="237"/>
      <c r="T52" s="237"/>
      <c r="U52" s="237"/>
      <c r="V52" s="216"/>
      <c r="W52" s="216"/>
      <c r="X52" s="216"/>
      <c r="Y52" s="216"/>
      <c r="Z52" s="216"/>
      <c r="AA52" s="216"/>
      <c r="AB52" s="216"/>
      <c r="AC52" s="216"/>
    </row>
    <row r="53" spans="1:29" ht="18.75" customHeight="1">
      <c r="A53" s="212" t="s">
        <v>14</v>
      </c>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row>
    <row r="54" spans="1:29" ht="18.75" customHeight="1">
      <c r="A54" s="216" t="s">
        <v>591</v>
      </c>
      <c r="B54" s="216"/>
      <c r="C54" s="216"/>
      <c r="D54" s="216"/>
      <c r="E54" s="216"/>
      <c r="F54" s="213"/>
      <c r="G54" s="213"/>
      <c r="H54" s="213"/>
      <c r="I54" s="213" t="s">
        <v>592</v>
      </c>
      <c r="J54" s="1436">
        <f>第二面!L11</f>
        <v>0</v>
      </c>
      <c r="K54" s="1436"/>
      <c r="L54" s="1434" t="s">
        <v>593</v>
      </c>
      <c r="M54" s="1434"/>
      <c r="N54" s="1434"/>
      <c r="O54" s="279"/>
      <c r="P54" s="285" t="s">
        <v>442</v>
      </c>
      <c r="Q54" s="1433">
        <f>第二面!T11</f>
        <v>0</v>
      </c>
      <c r="R54" s="1433"/>
      <c r="S54" s="1433"/>
      <c r="T54" s="279" t="s">
        <v>595</v>
      </c>
      <c r="U54" s="279"/>
      <c r="V54" s="279"/>
      <c r="W54" s="1437">
        <f>第二面!Z11</f>
        <v>0</v>
      </c>
      <c r="X54" s="1437"/>
      <c r="Y54" s="1437"/>
      <c r="Z54" s="1437"/>
      <c r="AA54" s="1437"/>
      <c r="AB54" s="1437"/>
      <c r="AC54" s="313" t="s">
        <v>387</v>
      </c>
    </row>
    <row r="55" spans="1:29" ht="18.75" customHeight="1">
      <c r="A55" s="216" t="s">
        <v>10</v>
      </c>
      <c r="B55" s="216"/>
      <c r="C55" s="216"/>
      <c r="D55" s="216"/>
      <c r="E55" s="216"/>
      <c r="F55" s="214"/>
      <c r="G55" s="214"/>
      <c r="H55" s="214"/>
      <c r="I55" s="214"/>
      <c r="J55" s="1432">
        <f>第二面!K12</f>
        <v>0</v>
      </c>
      <c r="K55" s="1432"/>
      <c r="L55" s="1432"/>
      <c r="M55" s="1432"/>
      <c r="N55" s="1432"/>
      <c r="O55" s="1432"/>
      <c r="P55" s="1432"/>
      <c r="Q55" s="1432"/>
      <c r="R55" s="1432"/>
      <c r="S55" s="1432"/>
      <c r="T55" s="1432"/>
      <c r="U55" s="1432"/>
      <c r="V55" s="1432"/>
      <c r="W55" s="1432"/>
      <c r="X55" s="1432"/>
      <c r="Y55" s="1432"/>
      <c r="Z55" s="1432"/>
      <c r="AA55" s="1432"/>
      <c r="AB55" s="1432"/>
      <c r="AC55" s="1432"/>
    </row>
    <row r="56" spans="1:29" ht="18.75" customHeight="1">
      <c r="A56" s="216" t="s">
        <v>596</v>
      </c>
      <c r="B56" s="216"/>
      <c r="C56" s="216"/>
      <c r="D56" s="216"/>
      <c r="E56" s="216"/>
      <c r="F56" s="216"/>
      <c r="G56" s="216"/>
      <c r="H56" s="216"/>
      <c r="I56" s="213" t="s">
        <v>597</v>
      </c>
      <c r="J56" s="1433">
        <f>第二面!L13</f>
        <v>0</v>
      </c>
      <c r="K56" s="1433"/>
      <c r="L56" s="1434" t="s">
        <v>598</v>
      </c>
      <c r="M56" s="1434"/>
      <c r="N56" s="1434"/>
      <c r="O56" s="1434"/>
      <c r="P56" s="1434"/>
      <c r="Q56" s="279" t="s">
        <v>442</v>
      </c>
      <c r="R56" s="1433">
        <f>第二面!T13</f>
        <v>0</v>
      </c>
      <c r="S56" s="1433"/>
      <c r="T56" s="1433"/>
      <c r="U56" s="1435" t="s">
        <v>600</v>
      </c>
      <c r="V56" s="1435"/>
      <c r="W56" s="1435"/>
      <c r="X56" s="1435"/>
      <c r="Y56" s="1433">
        <f>第二面!AA13</f>
        <v>0</v>
      </c>
      <c r="Z56" s="1433"/>
      <c r="AA56" s="1433"/>
      <c r="AB56" s="1433"/>
      <c r="AC56" s="313" t="s">
        <v>387</v>
      </c>
    </row>
    <row r="57" spans="1:29" ht="18.75" customHeight="1">
      <c r="A57" s="216"/>
      <c r="B57" s="216"/>
      <c r="C57" s="216"/>
      <c r="D57" s="216"/>
      <c r="E57" s="216"/>
      <c r="F57" s="216"/>
      <c r="G57" s="216"/>
      <c r="H57" s="216"/>
      <c r="I57" s="216"/>
      <c r="J57" s="1430">
        <f>第二面!K14</f>
        <v>0</v>
      </c>
      <c r="K57" s="1430"/>
      <c r="L57" s="1430"/>
      <c r="M57" s="1430"/>
      <c r="N57" s="1430"/>
      <c r="O57" s="1430"/>
      <c r="P57" s="1430"/>
      <c r="Q57" s="1430"/>
      <c r="R57" s="1430"/>
      <c r="S57" s="1430"/>
      <c r="T57" s="1430"/>
      <c r="U57" s="1430"/>
      <c r="V57" s="1430"/>
      <c r="W57" s="1430"/>
      <c r="X57" s="1430"/>
      <c r="Y57" s="1430"/>
      <c r="Z57" s="1430"/>
      <c r="AA57" s="1430"/>
      <c r="AB57" s="1430"/>
      <c r="AC57" s="1430"/>
    </row>
    <row r="58" spans="1:29" ht="18.75" customHeight="1">
      <c r="A58" s="216" t="s">
        <v>22</v>
      </c>
      <c r="B58" s="216"/>
      <c r="C58" s="216"/>
      <c r="D58" s="216"/>
      <c r="E58" s="216"/>
      <c r="F58" s="216"/>
      <c r="G58" s="216"/>
      <c r="H58" s="216"/>
      <c r="I58" s="216"/>
      <c r="J58" s="1430">
        <f>第二面!K15</f>
        <v>0</v>
      </c>
      <c r="K58" s="1430"/>
      <c r="L58" s="1430"/>
      <c r="M58" s="1430"/>
      <c r="N58" s="278"/>
      <c r="O58" s="285"/>
      <c r="P58" s="285"/>
      <c r="Q58" s="285"/>
      <c r="R58" s="285"/>
      <c r="S58" s="285"/>
      <c r="T58" s="285"/>
      <c r="U58" s="285"/>
      <c r="V58" s="285"/>
      <c r="W58" s="285"/>
      <c r="X58" s="285"/>
      <c r="Y58" s="285"/>
      <c r="Z58" s="285"/>
      <c r="AA58" s="285"/>
      <c r="AB58" s="285"/>
      <c r="AC58" s="285"/>
    </row>
    <row r="59" spans="1:29" ht="18.75" customHeight="1">
      <c r="A59" s="216" t="s">
        <v>23</v>
      </c>
      <c r="B59" s="216"/>
      <c r="C59" s="216"/>
      <c r="D59" s="216"/>
      <c r="E59" s="216"/>
      <c r="F59" s="216"/>
      <c r="G59" s="216"/>
      <c r="H59" s="216"/>
      <c r="I59" s="216"/>
      <c r="J59" s="1430">
        <f>第二面!K16</f>
        <v>0</v>
      </c>
      <c r="K59" s="1430"/>
      <c r="L59" s="1430"/>
      <c r="M59" s="1430"/>
      <c r="N59" s="1430"/>
      <c r="O59" s="1430"/>
      <c r="P59" s="1430"/>
      <c r="Q59" s="1430"/>
      <c r="R59" s="1430"/>
      <c r="S59" s="1430"/>
      <c r="T59" s="1430"/>
      <c r="U59" s="1430"/>
      <c r="V59" s="1430"/>
      <c r="W59" s="1430"/>
      <c r="X59" s="1430"/>
      <c r="Y59" s="1430"/>
      <c r="Z59" s="1430"/>
      <c r="AA59" s="1430"/>
      <c r="AB59" s="1430"/>
      <c r="AC59" s="1430"/>
    </row>
    <row r="60" spans="1:29" ht="18.75" customHeight="1">
      <c r="A60" s="216" t="s">
        <v>24</v>
      </c>
      <c r="B60" s="216"/>
      <c r="C60" s="216"/>
      <c r="D60" s="216"/>
      <c r="E60" s="216"/>
      <c r="F60" s="216"/>
      <c r="G60" s="216"/>
      <c r="H60" s="216"/>
      <c r="I60" s="216"/>
      <c r="J60" s="1430">
        <f>第二面!K17</f>
        <v>0</v>
      </c>
      <c r="K60" s="1430"/>
      <c r="L60" s="1430"/>
      <c r="M60" s="1430"/>
      <c r="N60" s="1430"/>
      <c r="O60" s="1430"/>
      <c r="P60" s="285"/>
      <c r="Q60" s="285"/>
      <c r="R60" s="285"/>
      <c r="S60" s="285"/>
      <c r="T60" s="285"/>
      <c r="U60" s="285"/>
      <c r="V60" s="285"/>
      <c r="W60" s="285"/>
      <c r="X60" s="285"/>
      <c r="Y60" s="285"/>
      <c r="Z60" s="285"/>
      <c r="AA60" s="285"/>
      <c r="AB60" s="285"/>
      <c r="AC60" s="285"/>
    </row>
    <row r="61" spans="1:29" ht="18.75" customHeight="1">
      <c r="A61" s="216"/>
      <c r="B61" s="216"/>
      <c r="C61" s="216"/>
      <c r="D61" s="216"/>
      <c r="E61" s="216"/>
      <c r="F61" s="216"/>
      <c r="G61" s="216"/>
      <c r="H61" s="216"/>
      <c r="I61" s="216"/>
      <c r="J61" s="216"/>
      <c r="K61" s="237"/>
      <c r="L61" s="237"/>
      <c r="M61" s="237"/>
      <c r="N61" s="237"/>
      <c r="O61" s="237"/>
      <c r="P61" s="237"/>
      <c r="Q61" s="237"/>
      <c r="R61" s="237"/>
      <c r="S61" s="237"/>
      <c r="T61" s="237"/>
      <c r="U61" s="237"/>
      <c r="V61" s="216"/>
      <c r="W61" s="216"/>
      <c r="X61" s="216"/>
      <c r="Y61" s="216"/>
      <c r="Z61" s="216"/>
      <c r="AA61" s="216"/>
      <c r="AB61" s="216"/>
      <c r="AC61" s="216"/>
    </row>
    <row r="62" spans="1:29" ht="18.75" customHeight="1">
      <c r="A62" s="212" t="s">
        <v>601</v>
      </c>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row>
    <row r="63" spans="1:29" ht="18.75" customHeight="1">
      <c r="A63" s="216" t="s">
        <v>26</v>
      </c>
      <c r="B63" s="216"/>
      <c r="C63" s="216"/>
      <c r="D63" s="216"/>
      <c r="E63" s="216"/>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row>
    <row r="64" spans="1:29" ht="18.75" customHeight="1">
      <c r="A64" s="216" t="s">
        <v>602</v>
      </c>
      <c r="B64" s="216"/>
      <c r="C64" s="216"/>
      <c r="D64" s="216"/>
      <c r="E64" s="216"/>
      <c r="F64" s="213"/>
      <c r="G64" s="213"/>
      <c r="H64" s="213"/>
      <c r="I64" s="213" t="s">
        <v>597</v>
      </c>
      <c r="J64" s="1436">
        <f>第二面!L21</f>
        <v>0</v>
      </c>
      <c r="K64" s="1436"/>
      <c r="L64" s="1434" t="s">
        <v>593</v>
      </c>
      <c r="M64" s="1434"/>
      <c r="N64" s="1434"/>
      <c r="O64" s="279"/>
      <c r="P64" s="285" t="s">
        <v>442</v>
      </c>
      <c r="Q64" s="1433">
        <f>第二面!T21</f>
        <v>0</v>
      </c>
      <c r="R64" s="1433"/>
      <c r="S64" s="1433"/>
      <c r="T64" s="279" t="s">
        <v>595</v>
      </c>
      <c r="U64" s="279"/>
      <c r="V64" s="279"/>
      <c r="W64" s="1437">
        <f>第二面!Z21</f>
        <v>0</v>
      </c>
      <c r="X64" s="1437"/>
      <c r="Y64" s="1437"/>
      <c r="Z64" s="1437"/>
      <c r="AA64" s="1437"/>
      <c r="AB64" s="1437"/>
      <c r="AC64" s="313" t="s">
        <v>387</v>
      </c>
    </row>
    <row r="65" spans="1:29" ht="18.75" customHeight="1">
      <c r="A65" s="216" t="s">
        <v>604</v>
      </c>
      <c r="B65" s="216"/>
      <c r="C65" s="216"/>
      <c r="D65" s="216"/>
      <c r="E65" s="216"/>
      <c r="F65" s="214"/>
      <c r="G65" s="214"/>
      <c r="H65" s="214"/>
      <c r="I65" s="214"/>
      <c r="J65" s="1432">
        <f>第二面!K22</f>
        <v>0</v>
      </c>
      <c r="K65" s="1432"/>
      <c r="L65" s="1432"/>
      <c r="M65" s="1432"/>
      <c r="N65" s="1432"/>
      <c r="O65" s="1432"/>
      <c r="P65" s="1432"/>
      <c r="Q65" s="1432"/>
      <c r="R65" s="1432"/>
      <c r="S65" s="1432"/>
      <c r="T65" s="1432"/>
      <c r="U65" s="1432"/>
      <c r="V65" s="1432"/>
      <c r="W65" s="1432"/>
      <c r="X65" s="1432"/>
      <c r="Y65" s="1432"/>
      <c r="Z65" s="1432"/>
      <c r="AA65" s="1432"/>
      <c r="AB65" s="1432"/>
      <c r="AC65" s="1432"/>
    </row>
    <row r="66" spans="1:29" ht="18.75" customHeight="1">
      <c r="A66" s="216" t="s">
        <v>596</v>
      </c>
      <c r="B66" s="216"/>
      <c r="C66" s="216"/>
      <c r="D66" s="216"/>
      <c r="E66" s="216"/>
      <c r="F66" s="216"/>
      <c r="G66" s="216"/>
      <c r="H66" s="216"/>
      <c r="I66" s="213" t="s">
        <v>597</v>
      </c>
      <c r="J66" s="1433">
        <f>第二面!L23</f>
        <v>0</v>
      </c>
      <c r="K66" s="1433"/>
      <c r="L66" s="1434" t="s">
        <v>598</v>
      </c>
      <c r="M66" s="1434"/>
      <c r="N66" s="1434"/>
      <c r="O66" s="1434"/>
      <c r="P66" s="1434"/>
      <c r="Q66" s="279" t="s">
        <v>442</v>
      </c>
      <c r="R66" s="1433">
        <f>第二面!T23</f>
        <v>0</v>
      </c>
      <c r="S66" s="1433"/>
      <c r="T66" s="1433"/>
      <c r="U66" s="1435" t="s">
        <v>600</v>
      </c>
      <c r="V66" s="1435"/>
      <c r="W66" s="1435"/>
      <c r="X66" s="1435"/>
      <c r="Y66" s="1433">
        <f>第二面!AA23</f>
        <v>0</v>
      </c>
      <c r="Z66" s="1433"/>
      <c r="AA66" s="1433"/>
      <c r="AB66" s="1433"/>
      <c r="AC66" s="313" t="s">
        <v>387</v>
      </c>
    </row>
    <row r="67" spans="1:29" ht="18.75" customHeight="1">
      <c r="A67" s="216"/>
      <c r="B67" s="216"/>
      <c r="C67" s="216"/>
      <c r="D67" s="216"/>
      <c r="E67" s="216"/>
      <c r="F67" s="216"/>
      <c r="G67" s="216"/>
      <c r="H67" s="216"/>
      <c r="I67" s="216"/>
      <c r="J67" s="1430">
        <f>第二面!K24</f>
        <v>0</v>
      </c>
      <c r="K67" s="1430"/>
      <c r="L67" s="1430"/>
      <c r="M67" s="1430"/>
      <c r="N67" s="1430"/>
      <c r="O67" s="1430"/>
      <c r="P67" s="1430"/>
      <c r="Q67" s="1430"/>
      <c r="R67" s="1430"/>
      <c r="S67" s="1430"/>
      <c r="T67" s="1430"/>
      <c r="U67" s="1430"/>
      <c r="V67" s="1430"/>
      <c r="W67" s="1430"/>
      <c r="X67" s="1430"/>
      <c r="Y67" s="1430"/>
      <c r="Z67" s="1430"/>
      <c r="AA67" s="1430"/>
      <c r="AB67" s="1430"/>
      <c r="AC67" s="1430"/>
    </row>
    <row r="68" spans="1:29" ht="18.75" customHeight="1">
      <c r="A68" s="216" t="s">
        <v>22</v>
      </c>
      <c r="B68" s="216"/>
      <c r="C68" s="216"/>
      <c r="D68" s="216"/>
      <c r="E68" s="216"/>
      <c r="F68" s="216"/>
      <c r="G68" s="216"/>
      <c r="H68" s="216"/>
      <c r="I68" s="216"/>
      <c r="J68" s="1430">
        <f>第二面!K25</f>
        <v>0</v>
      </c>
      <c r="K68" s="1430"/>
      <c r="L68" s="1430"/>
      <c r="M68" s="1430"/>
      <c r="N68" s="278"/>
      <c r="O68" s="285"/>
      <c r="P68" s="285"/>
      <c r="Q68" s="285"/>
      <c r="R68" s="285"/>
      <c r="S68" s="285"/>
      <c r="T68" s="285"/>
      <c r="U68" s="285"/>
      <c r="V68" s="285"/>
      <c r="W68" s="285"/>
      <c r="X68" s="285"/>
      <c r="Y68" s="285"/>
      <c r="Z68" s="285"/>
      <c r="AA68" s="285"/>
      <c r="AB68" s="285"/>
      <c r="AC68" s="285"/>
    </row>
    <row r="69" spans="1:29" ht="18.75" customHeight="1">
      <c r="A69" s="216" t="s">
        <v>23</v>
      </c>
      <c r="B69" s="216"/>
      <c r="C69" s="216"/>
      <c r="D69" s="216"/>
      <c r="E69" s="216"/>
      <c r="F69" s="216"/>
      <c r="G69" s="216"/>
      <c r="H69" s="216"/>
      <c r="I69" s="216"/>
      <c r="J69" s="1430">
        <f>第二面!K26</f>
        <v>0</v>
      </c>
      <c r="K69" s="1430"/>
      <c r="L69" s="1430"/>
      <c r="M69" s="1430"/>
      <c r="N69" s="1430"/>
      <c r="O69" s="1430"/>
      <c r="P69" s="1430"/>
      <c r="Q69" s="1430"/>
      <c r="R69" s="1430"/>
      <c r="S69" s="1430"/>
      <c r="T69" s="1430"/>
      <c r="U69" s="1430"/>
      <c r="V69" s="1430"/>
      <c r="W69" s="1430"/>
      <c r="X69" s="1430"/>
      <c r="Y69" s="1430"/>
      <c r="Z69" s="1430"/>
      <c r="AA69" s="1430"/>
      <c r="AB69" s="1430"/>
      <c r="AC69" s="1430"/>
    </row>
    <row r="70" spans="1:29" ht="18.75" customHeight="1">
      <c r="A70" s="216" t="s">
        <v>24</v>
      </c>
      <c r="B70" s="216"/>
      <c r="C70" s="216"/>
      <c r="D70" s="216"/>
      <c r="E70" s="216"/>
      <c r="F70" s="216"/>
      <c r="G70" s="216"/>
      <c r="H70" s="216"/>
      <c r="I70" s="216"/>
      <c r="J70" s="1430">
        <f>第二面!K27</f>
        <v>0</v>
      </c>
      <c r="K70" s="1430"/>
      <c r="L70" s="1430"/>
      <c r="M70" s="1430"/>
      <c r="N70" s="1430"/>
      <c r="O70" s="1430"/>
      <c r="P70" s="285"/>
      <c r="Q70" s="285"/>
      <c r="R70" s="285"/>
      <c r="S70" s="285"/>
      <c r="T70" s="285"/>
      <c r="U70" s="285"/>
      <c r="V70" s="285"/>
      <c r="W70" s="285"/>
      <c r="X70" s="285"/>
      <c r="Y70" s="285"/>
      <c r="Z70" s="285"/>
      <c r="AA70" s="285"/>
      <c r="AB70" s="285"/>
      <c r="AC70" s="285"/>
    </row>
    <row r="71" spans="1:29" ht="18.75" customHeight="1">
      <c r="A71" s="217" t="s">
        <v>605</v>
      </c>
      <c r="B71" s="218"/>
      <c r="C71" s="219"/>
      <c r="D71" s="219"/>
      <c r="E71" s="219"/>
      <c r="F71" s="219"/>
      <c r="G71" s="219"/>
      <c r="H71" s="219"/>
      <c r="I71" s="219"/>
      <c r="J71" s="1438">
        <f>第二面!K28</f>
        <v>0</v>
      </c>
      <c r="K71" s="1438"/>
      <c r="L71" s="1438"/>
      <c r="M71" s="1438"/>
      <c r="N71" s="1438"/>
      <c r="O71" s="1438"/>
      <c r="P71" s="1438"/>
      <c r="Q71" s="1438"/>
      <c r="R71" s="1438"/>
      <c r="S71" s="1438"/>
      <c r="T71" s="1438"/>
      <c r="U71" s="1438"/>
      <c r="V71" s="1438"/>
      <c r="W71" s="1438"/>
      <c r="X71" s="1438"/>
      <c r="Y71" s="1438"/>
      <c r="Z71" s="1438"/>
      <c r="AA71" s="1438"/>
      <c r="AB71" s="1438"/>
      <c r="AC71" s="1438"/>
    </row>
    <row r="72" spans="1:29" ht="18.75" customHeight="1">
      <c r="A72" s="216" t="s">
        <v>30</v>
      </c>
      <c r="B72" s="216"/>
      <c r="C72" s="216"/>
      <c r="D72" s="216"/>
      <c r="E72" s="216"/>
      <c r="F72" s="216"/>
      <c r="G72" s="216"/>
      <c r="H72" s="216"/>
      <c r="I72" s="216"/>
      <c r="J72" s="216"/>
      <c r="K72" s="216"/>
      <c r="L72" s="216"/>
      <c r="M72" s="216"/>
      <c r="N72" s="216"/>
      <c r="O72" s="216"/>
      <c r="P72" s="216"/>
      <c r="Q72" s="216"/>
      <c r="R72" s="216"/>
      <c r="S72" s="216"/>
      <c r="T72" s="216"/>
      <c r="U72" s="216"/>
      <c r="V72" s="216"/>
      <c r="W72" s="216"/>
      <c r="X72" s="216"/>
      <c r="Y72" s="216"/>
      <c r="Z72" s="216"/>
      <c r="AA72" s="216"/>
      <c r="AB72" s="216"/>
      <c r="AC72" s="216"/>
    </row>
    <row r="73" spans="1:29" ht="18.75" customHeight="1">
      <c r="A73" s="216" t="s">
        <v>602</v>
      </c>
      <c r="B73" s="216"/>
      <c r="C73" s="216"/>
      <c r="D73" s="216"/>
      <c r="E73" s="216"/>
      <c r="F73" s="213"/>
      <c r="G73" s="213"/>
      <c r="H73" s="213"/>
      <c r="I73" s="213" t="s">
        <v>597</v>
      </c>
      <c r="J73" s="1436">
        <f>第二面!L31</f>
        <v>0</v>
      </c>
      <c r="K73" s="1436"/>
      <c r="L73" s="1434" t="s">
        <v>593</v>
      </c>
      <c r="M73" s="1434"/>
      <c r="N73" s="1434"/>
      <c r="O73" s="279"/>
      <c r="P73" s="285" t="s">
        <v>442</v>
      </c>
      <c r="Q73" s="1433">
        <f>第二面!T31</f>
        <v>0</v>
      </c>
      <c r="R73" s="1433"/>
      <c r="S73" s="1433"/>
      <c r="T73" s="279" t="s">
        <v>595</v>
      </c>
      <c r="U73" s="279"/>
      <c r="V73" s="279"/>
      <c r="W73" s="1437">
        <f>第二面!Z31</f>
        <v>0</v>
      </c>
      <c r="X73" s="1437"/>
      <c r="Y73" s="1437"/>
      <c r="Z73" s="1437"/>
      <c r="AA73" s="1437"/>
      <c r="AB73" s="1437"/>
      <c r="AC73" s="313" t="s">
        <v>387</v>
      </c>
    </row>
    <row r="74" spans="1:29" ht="18.75" customHeight="1">
      <c r="A74" s="216" t="s">
        <v>604</v>
      </c>
      <c r="B74" s="216"/>
      <c r="C74" s="216"/>
      <c r="D74" s="216"/>
      <c r="E74" s="216"/>
      <c r="F74" s="214"/>
      <c r="G74" s="214"/>
      <c r="H74" s="214"/>
      <c r="I74" s="214"/>
      <c r="J74" s="1432">
        <f>第二面!K32</f>
        <v>0</v>
      </c>
      <c r="K74" s="1432"/>
      <c r="L74" s="1432"/>
      <c r="M74" s="1432"/>
      <c r="N74" s="1432"/>
      <c r="O74" s="1432"/>
      <c r="P74" s="1432"/>
      <c r="Q74" s="1432"/>
      <c r="R74" s="1432"/>
      <c r="S74" s="1432"/>
      <c r="T74" s="1432"/>
      <c r="U74" s="1432"/>
      <c r="V74" s="1432"/>
      <c r="W74" s="1432"/>
      <c r="X74" s="1432"/>
      <c r="Y74" s="1432"/>
      <c r="Z74" s="1432"/>
      <c r="AA74" s="1432"/>
      <c r="AB74" s="1432"/>
      <c r="AC74" s="1432"/>
    </row>
    <row r="75" spans="1:29" ht="18.75" customHeight="1">
      <c r="A75" s="216" t="s">
        <v>596</v>
      </c>
      <c r="B75" s="216"/>
      <c r="C75" s="216"/>
      <c r="D75" s="216"/>
      <c r="E75" s="216"/>
      <c r="F75" s="216"/>
      <c r="G75" s="216"/>
      <c r="H75" s="216"/>
      <c r="I75" s="213" t="s">
        <v>597</v>
      </c>
      <c r="J75" s="1433">
        <f>第二面!L33</f>
        <v>0</v>
      </c>
      <c r="K75" s="1433"/>
      <c r="L75" s="1434" t="s">
        <v>598</v>
      </c>
      <c r="M75" s="1434"/>
      <c r="N75" s="1434"/>
      <c r="O75" s="1434"/>
      <c r="P75" s="1434"/>
      <c r="Q75" s="279" t="s">
        <v>442</v>
      </c>
      <c r="R75" s="1433">
        <f>第二面!T33</f>
        <v>0</v>
      </c>
      <c r="S75" s="1433"/>
      <c r="T75" s="1433"/>
      <c r="U75" s="1435" t="s">
        <v>600</v>
      </c>
      <c r="V75" s="1435"/>
      <c r="W75" s="1435"/>
      <c r="X75" s="1435"/>
      <c r="Y75" s="1433">
        <f>第二面!AA33</f>
        <v>0</v>
      </c>
      <c r="Z75" s="1433"/>
      <c r="AA75" s="1433"/>
      <c r="AB75" s="1433"/>
      <c r="AC75" s="313" t="s">
        <v>387</v>
      </c>
    </row>
    <row r="76" spans="1:29" ht="18.75" customHeight="1">
      <c r="A76" s="216"/>
      <c r="B76" s="216"/>
      <c r="C76" s="216"/>
      <c r="D76" s="216"/>
      <c r="E76" s="216"/>
      <c r="F76" s="216"/>
      <c r="G76" s="216"/>
      <c r="H76" s="216"/>
      <c r="I76" s="216"/>
      <c r="J76" s="1430">
        <f>第二面!K34</f>
        <v>0</v>
      </c>
      <c r="K76" s="1430"/>
      <c r="L76" s="1430"/>
      <c r="M76" s="1430"/>
      <c r="N76" s="1430"/>
      <c r="O76" s="1430"/>
      <c r="P76" s="1430"/>
      <c r="Q76" s="1430"/>
      <c r="R76" s="1430"/>
      <c r="S76" s="1430"/>
      <c r="T76" s="1430"/>
      <c r="U76" s="1430"/>
      <c r="V76" s="1430"/>
      <c r="W76" s="1430"/>
      <c r="X76" s="1430"/>
      <c r="Y76" s="1430"/>
      <c r="Z76" s="1430"/>
      <c r="AA76" s="1430"/>
      <c r="AB76" s="1430"/>
      <c r="AC76" s="1430"/>
    </row>
    <row r="77" spans="1:29" ht="18.75" customHeight="1">
      <c r="A77" s="216" t="s">
        <v>22</v>
      </c>
      <c r="B77" s="216"/>
      <c r="C77" s="216"/>
      <c r="D77" s="216"/>
      <c r="E77" s="216"/>
      <c r="F77" s="216"/>
      <c r="G77" s="216"/>
      <c r="H77" s="216"/>
      <c r="I77" s="216"/>
      <c r="J77" s="1430">
        <f>第二面!K35</f>
        <v>0</v>
      </c>
      <c r="K77" s="1430"/>
      <c r="L77" s="1430"/>
      <c r="M77" s="1430"/>
      <c r="N77" s="278"/>
      <c r="O77" s="285"/>
      <c r="P77" s="285"/>
      <c r="Q77" s="285"/>
      <c r="R77" s="285"/>
      <c r="S77" s="285"/>
      <c r="T77" s="285"/>
      <c r="U77" s="285"/>
      <c r="V77" s="285"/>
      <c r="W77" s="285"/>
      <c r="X77" s="285"/>
      <c r="Y77" s="285"/>
      <c r="Z77" s="285"/>
      <c r="AA77" s="285"/>
      <c r="AB77" s="285"/>
      <c r="AC77" s="285"/>
    </row>
    <row r="78" spans="1:29" ht="18.75" customHeight="1">
      <c r="A78" s="216" t="s">
        <v>23</v>
      </c>
      <c r="B78" s="216"/>
      <c r="C78" s="216"/>
      <c r="D78" s="216"/>
      <c r="E78" s="216"/>
      <c r="F78" s="216"/>
      <c r="G78" s="216"/>
      <c r="H78" s="216"/>
      <c r="I78" s="216"/>
      <c r="J78" s="1430">
        <f>第二面!K36</f>
        <v>0</v>
      </c>
      <c r="K78" s="1430"/>
      <c r="L78" s="1430"/>
      <c r="M78" s="1430"/>
      <c r="N78" s="1430"/>
      <c r="O78" s="1430"/>
      <c r="P78" s="1430"/>
      <c r="Q78" s="1430"/>
      <c r="R78" s="1430"/>
      <c r="S78" s="1430"/>
      <c r="T78" s="1430"/>
      <c r="U78" s="1430"/>
      <c r="V78" s="1430"/>
      <c r="W78" s="1430"/>
      <c r="X78" s="1430"/>
      <c r="Y78" s="1430"/>
      <c r="Z78" s="1430"/>
      <c r="AA78" s="1430"/>
      <c r="AB78" s="1430"/>
      <c r="AC78" s="1430"/>
    </row>
    <row r="79" spans="1:29" ht="18.75" customHeight="1">
      <c r="A79" s="216" t="s">
        <v>24</v>
      </c>
      <c r="B79" s="216"/>
      <c r="C79" s="216"/>
      <c r="D79" s="216"/>
      <c r="E79" s="216"/>
      <c r="F79" s="216"/>
      <c r="G79" s="216"/>
      <c r="H79" s="216"/>
      <c r="I79" s="216"/>
      <c r="J79" s="1430">
        <f>第二面!K37</f>
        <v>0</v>
      </c>
      <c r="K79" s="1430"/>
      <c r="L79" s="1430"/>
      <c r="M79" s="1430"/>
      <c r="N79" s="1430"/>
      <c r="O79" s="1430"/>
      <c r="P79" s="285"/>
      <c r="Q79" s="285"/>
      <c r="R79" s="285"/>
      <c r="S79" s="285"/>
      <c r="T79" s="285"/>
      <c r="U79" s="285"/>
      <c r="V79" s="285"/>
      <c r="W79" s="285"/>
      <c r="X79" s="285"/>
      <c r="Y79" s="285"/>
      <c r="Z79" s="285"/>
      <c r="AA79" s="285"/>
      <c r="AB79" s="285"/>
      <c r="AC79" s="285"/>
    </row>
    <row r="80" spans="1:29" ht="18.75" customHeight="1">
      <c r="A80" s="217" t="s">
        <v>605</v>
      </c>
      <c r="B80" s="218"/>
      <c r="C80" s="219"/>
      <c r="D80" s="219"/>
      <c r="E80" s="219"/>
      <c r="F80" s="219"/>
      <c r="G80" s="219"/>
      <c r="H80" s="219"/>
      <c r="I80" s="219"/>
      <c r="J80" s="1438">
        <f>第二面!K38</f>
        <v>0</v>
      </c>
      <c r="K80" s="1438"/>
      <c r="L80" s="1438"/>
      <c r="M80" s="1438"/>
      <c r="N80" s="1438"/>
      <c r="O80" s="1438"/>
      <c r="P80" s="1438"/>
      <c r="Q80" s="1438"/>
      <c r="R80" s="1438"/>
      <c r="S80" s="1438"/>
      <c r="T80" s="1438"/>
      <c r="U80" s="1438"/>
      <c r="V80" s="1438"/>
      <c r="W80" s="1438"/>
      <c r="X80" s="1438"/>
      <c r="Y80" s="1438"/>
      <c r="Z80" s="1438"/>
      <c r="AA80" s="1438"/>
      <c r="AB80" s="1438"/>
      <c r="AC80" s="1438"/>
    </row>
    <row r="81" spans="1:29" ht="18.75" customHeight="1">
      <c r="A81" s="216" t="s">
        <v>602</v>
      </c>
      <c r="B81" s="216"/>
      <c r="C81" s="216"/>
      <c r="D81" s="216"/>
      <c r="E81" s="216"/>
      <c r="F81" s="213"/>
      <c r="G81" s="213"/>
      <c r="H81" s="213"/>
      <c r="I81" s="213" t="s">
        <v>597</v>
      </c>
      <c r="J81" s="1436">
        <f>第二面!L40</f>
        <v>0</v>
      </c>
      <c r="K81" s="1436"/>
      <c r="L81" s="1434" t="s">
        <v>593</v>
      </c>
      <c r="M81" s="1434"/>
      <c r="N81" s="1434"/>
      <c r="O81" s="279"/>
      <c r="P81" s="285" t="s">
        <v>442</v>
      </c>
      <c r="Q81" s="1433">
        <f>第二面!T40</f>
        <v>0</v>
      </c>
      <c r="R81" s="1433"/>
      <c r="S81" s="1433"/>
      <c r="T81" s="279" t="s">
        <v>595</v>
      </c>
      <c r="U81" s="279"/>
      <c r="V81" s="279"/>
      <c r="W81" s="1437">
        <f>第二面!Z40</f>
        <v>0</v>
      </c>
      <c r="X81" s="1437"/>
      <c r="Y81" s="1437"/>
      <c r="Z81" s="1437"/>
      <c r="AA81" s="1437"/>
      <c r="AB81" s="1437"/>
      <c r="AC81" s="313" t="s">
        <v>387</v>
      </c>
    </row>
    <row r="82" spans="1:29" ht="18.75" customHeight="1">
      <c r="A82" s="216" t="s">
        <v>604</v>
      </c>
      <c r="B82" s="216"/>
      <c r="C82" s="216"/>
      <c r="D82" s="216"/>
      <c r="E82" s="216"/>
      <c r="F82" s="214"/>
      <c r="G82" s="214"/>
      <c r="H82" s="214"/>
      <c r="I82" s="214"/>
      <c r="J82" s="1432">
        <f>第二面!K41</f>
        <v>0</v>
      </c>
      <c r="K82" s="1432"/>
      <c r="L82" s="1432"/>
      <c r="M82" s="1432"/>
      <c r="N82" s="1432"/>
      <c r="O82" s="1432"/>
      <c r="P82" s="1432"/>
      <c r="Q82" s="1432"/>
      <c r="R82" s="1432"/>
      <c r="S82" s="1432"/>
      <c r="T82" s="1432"/>
      <c r="U82" s="1432"/>
      <c r="V82" s="1432"/>
      <c r="W82" s="1432"/>
      <c r="X82" s="1432"/>
      <c r="Y82" s="1432"/>
      <c r="Z82" s="1432"/>
      <c r="AA82" s="1432"/>
      <c r="AB82" s="1432"/>
      <c r="AC82" s="1432"/>
    </row>
    <row r="83" spans="1:29" ht="18.75" customHeight="1">
      <c r="A83" s="216" t="s">
        <v>596</v>
      </c>
      <c r="B83" s="216"/>
      <c r="C83" s="216"/>
      <c r="D83" s="216"/>
      <c r="E83" s="216"/>
      <c r="F83" s="216"/>
      <c r="G83" s="216"/>
      <c r="H83" s="216"/>
      <c r="I83" s="213" t="s">
        <v>597</v>
      </c>
      <c r="J83" s="1433">
        <f>第二面!L42</f>
        <v>0</v>
      </c>
      <c r="K83" s="1433"/>
      <c r="L83" s="1434" t="s">
        <v>598</v>
      </c>
      <c r="M83" s="1434"/>
      <c r="N83" s="1434"/>
      <c r="O83" s="1434"/>
      <c r="P83" s="1434"/>
      <c r="Q83" s="279" t="s">
        <v>442</v>
      </c>
      <c r="R83" s="1433">
        <f>第二面!T42</f>
        <v>0</v>
      </c>
      <c r="S83" s="1433"/>
      <c r="T83" s="1433"/>
      <c r="U83" s="1435" t="s">
        <v>600</v>
      </c>
      <c r="V83" s="1435"/>
      <c r="W83" s="1435"/>
      <c r="X83" s="1435"/>
      <c r="Y83" s="1433">
        <f>第二面!AA42</f>
        <v>0</v>
      </c>
      <c r="Z83" s="1433"/>
      <c r="AA83" s="1433"/>
      <c r="AB83" s="1433"/>
      <c r="AC83" s="313" t="s">
        <v>387</v>
      </c>
    </row>
    <row r="84" spans="1:29" ht="18.75" customHeight="1">
      <c r="A84" s="216"/>
      <c r="B84" s="216"/>
      <c r="C84" s="216"/>
      <c r="D84" s="216"/>
      <c r="E84" s="216"/>
      <c r="F84" s="216"/>
      <c r="G84" s="216"/>
      <c r="H84" s="216"/>
      <c r="I84" s="216"/>
      <c r="J84" s="1430">
        <f>第二面!K43</f>
        <v>0</v>
      </c>
      <c r="K84" s="1430"/>
      <c r="L84" s="1430"/>
      <c r="M84" s="1430"/>
      <c r="N84" s="1430"/>
      <c r="O84" s="1430"/>
      <c r="P84" s="1430"/>
      <c r="Q84" s="1430"/>
      <c r="R84" s="1430"/>
      <c r="S84" s="1430"/>
      <c r="T84" s="1430"/>
      <c r="U84" s="1430"/>
      <c r="V84" s="1430"/>
      <c r="W84" s="1430"/>
      <c r="X84" s="1430"/>
      <c r="Y84" s="1430"/>
      <c r="Z84" s="1430"/>
      <c r="AA84" s="1430"/>
      <c r="AB84" s="1430"/>
      <c r="AC84" s="1430"/>
    </row>
    <row r="85" spans="1:29" ht="18.75" customHeight="1">
      <c r="A85" s="216" t="s">
        <v>22</v>
      </c>
      <c r="B85" s="216"/>
      <c r="C85" s="216"/>
      <c r="D85" s="216"/>
      <c r="E85" s="216"/>
      <c r="F85" s="216"/>
      <c r="G85" s="216"/>
      <c r="H85" s="216"/>
      <c r="I85" s="216"/>
      <c r="J85" s="1430">
        <f>第二面!K44</f>
        <v>0</v>
      </c>
      <c r="K85" s="1430"/>
      <c r="L85" s="1430"/>
      <c r="M85" s="1430"/>
      <c r="N85" s="278"/>
      <c r="O85" s="285"/>
      <c r="P85" s="285"/>
      <c r="Q85" s="285"/>
      <c r="R85" s="285"/>
      <c r="S85" s="285"/>
      <c r="T85" s="285"/>
      <c r="U85" s="285"/>
      <c r="V85" s="285"/>
      <c r="W85" s="285"/>
      <c r="X85" s="285"/>
      <c r="Y85" s="285"/>
      <c r="Z85" s="285"/>
      <c r="AA85" s="285"/>
      <c r="AB85" s="285"/>
      <c r="AC85" s="285"/>
    </row>
    <row r="86" spans="1:29" ht="18.75" customHeight="1">
      <c r="A86" s="216" t="s">
        <v>23</v>
      </c>
      <c r="B86" s="216"/>
      <c r="C86" s="216"/>
      <c r="D86" s="216"/>
      <c r="E86" s="216"/>
      <c r="F86" s="216"/>
      <c r="G86" s="216"/>
      <c r="H86" s="216"/>
      <c r="I86" s="216"/>
      <c r="J86" s="1430">
        <f>第二面!K45</f>
        <v>0</v>
      </c>
      <c r="K86" s="1430"/>
      <c r="L86" s="1430"/>
      <c r="M86" s="1430"/>
      <c r="N86" s="1430"/>
      <c r="O86" s="1430"/>
      <c r="P86" s="1430"/>
      <c r="Q86" s="1430"/>
      <c r="R86" s="1430"/>
      <c r="S86" s="1430"/>
      <c r="T86" s="1430"/>
      <c r="U86" s="1430"/>
      <c r="V86" s="1430"/>
      <c r="W86" s="1430"/>
      <c r="X86" s="1430"/>
      <c r="Y86" s="1430"/>
      <c r="Z86" s="1430"/>
      <c r="AA86" s="1430"/>
      <c r="AB86" s="1430"/>
      <c r="AC86" s="1430"/>
    </row>
    <row r="87" spans="1:29" ht="18.75" customHeight="1">
      <c r="A87" s="216" t="s">
        <v>24</v>
      </c>
      <c r="B87" s="216"/>
      <c r="C87" s="216"/>
      <c r="D87" s="216"/>
      <c r="E87" s="216"/>
      <c r="F87" s="216"/>
      <c r="G87" s="216"/>
      <c r="H87" s="216"/>
      <c r="I87" s="216"/>
      <c r="J87" s="1430">
        <f>第二面!K46</f>
        <v>0</v>
      </c>
      <c r="K87" s="1430"/>
      <c r="L87" s="1430"/>
      <c r="M87" s="1430"/>
      <c r="N87" s="1430"/>
      <c r="O87" s="1430"/>
      <c r="P87" s="285"/>
      <c r="Q87" s="285"/>
      <c r="R87" s="285"/>
      <c r="S87" s="285"/>
      <c r="T87" s="285"/>
      <c r="U87" s="285"/>
      <c r="V87" s="285"/>
      <c r="W87" s="285"/>
      <c r="X87" s="285"/>
      <c r="Y87" s="285"/>
      <c r="Z87" s="285"/>
      <c r="AA87" s="285"/>
      <c r="AB87" s="285"/>
      <c r="AC87" s="285"/>
    </row>
    <row r="88" spans="1:29" ht="18.75" customHeight="1">
      <c r="A88" s="217" t="s">
        <v>605</v>
      </c>
      <c r="B88" s="219"/>
      <c r="C88" s="219"/>
      <c r="D88" s="219"/>
      <c r="E88" s="219"/>
      <c r="F88" s="219"/>
      <c r="G88" s="219"/>
      <c r="H88" s="219"/>
      <c r="I88" s="219"/>
      <c r="J88" s="1438">
        <f>第二面!K47</f>
        <v>0</v>
      </c>
      <c r="K88" s="1438"/>
      <c r="L88" s="1438"/>
      <c r="M88" s="1438"/>
      <c r="N88" s="1438"/>
      <c r="O88" s="1438"/>
      <c r="P88" s="1438"/>
      <c r="Q88" s="1438"/>
      <c r="R88" s="1438"/>
      <c r="S88" s="1438"/>
      <c r="T88" s="1438"/>
      <c r="U88" s="1438"/>
      <c r="V88" s="1438"/>
      <c r="W88" s="1438"/>
      <c r="X88" s="1438"/>
      <c r="Y88" s="1438"/>
      <c r="Z88" s="1438"/>
      <c r="AA88" s="1438"/>
      <c r="AB88" s="1438"/>
      <c r="AC88" s="1438"/>
    </row>
    <row r="89" spans="1:29" ht="18.75" customHeight="1">
      <c r="A89" s="220" t="s">
        <v>602</v>
      </c>
      <c r="B89" s="220"/>
      <c r="C89" s="220"/>
      <c r="D89" s="220"/>
      <c r="E89" s="220"/>
      <c r="F89" s="221"/>
      <c r="G89" s="221"/>
      <c r="H89" s="221"/>
      <c r="I89" s="221" t="s">
        <v>597</v>
      </c>
      <c r="J89" s="1440">
        <f>第二面!L49</f>
        <v>0</v>
      </c>
      <c r="K89" s="1440"/>
      <c r="L89" s="1441" t="s">
        <v>593</v>
      </c>
      <c r="M89" s="1441"/>
      <c r="N89" s="1441"/>
      <c r="O89" s="314"/>
      <c r="P89" s="286" t="s">
        <v>442</v>
      </c>
      <c r="Q89" s="1442">
        <f>第二面!T49</f>
        <v>0</v>
      </c>
      <c r="R89" s="1442"/>
      <c r="S89" s="1442"/>
      <c r="T89" s="314" t="s">
        <v>595</v>
      </c>
      <c r="U89" s="314"/>
      <c r="V89" s="314"/>
      <c r="W89" s="1443">
        <f>第二面!Z49</f>
        <v>0</v>
      </c>
      <c r="X89" s="1443"/>
      <c r="Y89" s="1443"/>
      <c r="Z89" s="1443"/>
      <c r="AA89" s="1443"/>
      <c r="AB89" s="1443"/>
      <c r="AC89" s="315" t="s">
        <v>387</v>
      </c>
    </row>
    <row r="90" spans="1:29" ht="18.75" customHeight="1">
      <c r="A90" s="216" t="s">
        <v>604</v>
      </c>
      <c r="B90" s="216"/>
      <c r="C90" s="216"/>
      <c r="D90" s="216"/>
      <c r="E90" s="216"/>
      <c r="F90" s="214"/>
      <c r="G90" s="214"/>
      <c r="H90" s="214"/>
      <c r="I90" s="214"/>
      <c r="J90" s="1432">
        <f>第二面!K50</f>
        <v>0</v>
      </c>
      <c r="K90" s="1432"/>
      <c r="L90" s="1432"/>
      <c r="M90" s="1432"/>
      <c r="N90" s="1432"/>
      <c r="O90" s="1432"/>
      <c r="P90" s="1432"/>
      <c r="Q90" s="1432"/>
      <c r="R90" s="1432"/>
      <c r="S90" s="1432"/>
      <c r="T90" s="1432"/>
      <c r="U90" s="1432"/>
      <c r="V90" s="1432"/>
      <c r="W90" s="1432"/>
      <c r="X90" s="1432"/>
      <c r="Y90" s="1432"/>
      <c r="Z90" s="1432"/>
      <c r="AA90" s="1432"/>
      <c r="AB90" s="1432"/>
      <c r="AC90" s="1432"/>
    </row>
    <row r="91" spans="1:29" ht="18.75" customHeight="1">
      <c r="A91" s="216" t="s">
        <v>596</v>
      </c>
      <c r="B91" s="216"/>
      <c r="C91" s="216"/>
      <c r="D91" s="216"/>
      <c r="E91" s="216"/>
      <c r="F91" s="216"/>
      <c r="G91" s="216"/>
      <c r="H91" s="216"/>
      <c r="I91" s="213" t="s">
        <v>597</v>
      </c>
      <c r="J91" s="1433">
        <f>第二面!L51</f>
        <v>0</v>
      </c>
      <c r="K91" s="1433"/>
      <c r="L91" s="1434" t="s">
        <v>598</v>
      </c>
      <c r="M91" s="1434"/>
      <c r="N91" s="1434"/>
      <c r="O91" s="1434"/>
      <c r="P91" s="1434"/>
      <c r="Q91" s="279" t="s">
        <v>442</v>
      </c>
      <c r="R91" s="1433">
        <f>第二面!T51</f>
        <v>0</v>
      </c>
      <c r="S91" s="1433"/>
      <c r="T91" s="1433"/>
      <c r="U91" s="1435" t="s">
        <v>600</v>
      </c>
      <c r="V91" s="1435"/>
      <c r="W91" s="1435"/>
      <c r="X91" s="1435"/>
      <c r="Y91" s="1433">
        <f>第二面!AA51</f>
        <v>0</v>
      </c>
      <c r="Z91" s="1433"/>
      <c r="AA91" s="1433"/>
      <c r="AB91" s="1433"/>
      <c r="AC91" s="313" t="s">
        <v>387</v>
      </c>
    </row>
    <row r="92" spans="1:29" ht="18.75" customHeight="1">
      <c r="A92" s="216"/>
      <c r="B92" s="216"/>
      <c r="C92" s="216"/>
      <c r="D92" s="216"/>
      <c r="E92" s="216"/>
      <c r="F92" s="216"/>
      <c r="G92" s="216"/>
      <c r="H92" s="216"/>
      <c r="I92" s="216"/>
      <c r="J92" s="1430">
        <f>第二面!K52</f>
        <v>0</v>
      </c>
      <c r="K92" s="1430"/>
      <c r="L92" s="1430"/>
      <c r="M92" s="1430"/>
      <c r="N92" s="1430"/>
      <c r="O92" s="1430"/>
      <c r="P92" s="1430"/>
      <c r="Q92" s="1430"/>
      <c r="R92" s="1430"/>
      <c r="S92" s="1430"/>
      <c r="T92" s="1430"/>
      <c r="U92" s="1430"/>
      <c r="V92" s="1430"/>
      <c r="W92" s="1430"/>
      <c r="X92" s="1430"/>
      <c r="Y92" s="1430"/>
      <c r="Z92" s="1430"/>
      <c r="AA92" s="1430"/>
      <c r="AB92" s="1430"/>
      <c r="AC92" s="1430"/>
    </row>
    <row r="93" spans="1:29" ht="18.75" customHeight="1">
      <c r="A93" s="216" t="s">
        <v>22</v>
      </c>
      <c r="B93" s="216"/>
      <c r="C93" s="216"/>
      <c r="D93" s="216"/>
      <c r="E93" s="216"/>
      <c r="F93" s="216"/>
      <c r="G93" s="216"/>
      <c r="H93" s="216"/>
      <c r="I93" s="216"/>
      <c r="J93" s="1430">
        <f>第二面!K53</f>
        <v>0</v>
      </c>
      <c r="K93" s="1430"/>
      <c r="L93" s="1430"/>
      <c r="M93" s="1430"/>
      <c r="N93" s="278"/>
      <c r="O93" s="285"/>
      <c r="P93" s="285"/>
      <c r="Q93" s="285"/>
      <c r="R93" s="285"/>
      <c r="S93" s="285"/>
      <c r="T93" s="285"/>
      <c r="U93" s="285"/>
      <c r="V93" s="285"/>
      <c r="W93" s="285"/>
      <c r="X93" s="285"/>
      <c r="Y93" s="285"/>
      <c r="Z93" s="285"/>
      <c r="AA93" s="285"/>
      <c r="AB93" s="285"/>
      <c r="AC93" s="285"/>
    </row>
    <row r="94" spans="1:29" ht="18.75" customHeight="1">
      <c r="A94" s="216" t="s">
        <v>23</v>
      </c>
      <c r="B94" s="216"/>
      <c r="C94" s="216"/>
      <c r="D94" s="216"/>
      <c r="E94" s="216"/>
      <c r="F94" s="216"/>
      <c r="G94" s="216"/>
      <c r="H94" s="216"/>
      <c r="I94" s="216"/>
      <c r="J94" s="1430">
        <f>第二面!K54</f>
        <v>0</v>
      </c>
      <c r="K94" s="1430"/>
      <c r="L94" s="1430"/>
      <c r="M94" s="1430"/>
      <c r="N94" s="1430"/>
      <c r="O94" s="1430"/>
      <c r="P94" s="1430"/>
      <c r="Q94" s="1430"/>
      <c r="R94" s="1430"/>
      <c r="S94" s="1430"/>
      <c r="T94" s="1430"/>
      <c r="U94" s="1430"/>
      <c r="V94" s="1430"/>
      <c r="W94" s="1430"/>
      <c r="X94" s="1430"/>
      <c r="Y94" s="1430"/>
      <c r="Z94" s="1430"/>
      <c r="AA94" s="1430"/>
      <c r="AB94" s="1430"/>
      <c r="AC94" s="1430"/>
    </row>
    <row r="95" spans="1:29" ht="18.75" customHeight="1">
      <c r="A95" s="216" t="s">
        <v>24</v>
      </c>
      <c r="B95" s="216"/>
      <c r="C95" s="216"/>
      <c r="D95" s="216"/>
      <c r="E95" s="216"/>
      <c r="F95" s="216"/>
      <c r="G95" s="216"/>
      <c r="H95" s="216"/>
      <c r="I95" s="216"/>
      <c r="J95" s="1430">
        <f>第二面!K55</f>
        <v>0</v>
      </c>
      <c r="K95" s="1430"/>
      <c r="L95" s="1430"/>
      <c r="M95" s="1430"/>
      <c r="N95" s="1430"/>
      <c r="O95" s="1430"/>
      <c r="P95" s="285"/>
      <c r="Q95" s="285"/>
      <c r="R95" s="285"/>
      <c r="S95" s="285"/>
      <c r="T95" s="285"/>
      <c r="U95" s="285"/>
      <c r="V95" s="285"/>
      <c r="W95" s="285"/>
      <c r="X95" s="285"/>
      <c r="Y95" s="285"/>
      <c r="Z95" s="285"/>
      <c r="AA95" s="285"/>
      <c r="AB95" s="285"/>
      <c r="AC95" s="285"/>
    </row>
    <row r="96" spans="1:29" ht="18.75" customHeight="1">
      <c r="A96" s="216" t="s">
        <v>605</v>
      </c>
      <c r="B96" s="216"/>
      <c r="C96" s="216"/>
      <c r="D96" s="216"/>
      <c r="E96" s="216"/>
      <c r="F96" s="216"/>
      <c r="G96" s="216"/>
      <c r="H96" s="216"/>
      <c r="I96" s="216"/>
      <c r="J96" s="1439">
        <f>第二面!K56</f>
        <v>0</v>
      </c>
      <c r="K96" s="1439"/>
      <c r="L96" s="1439"/>
      <c r="M96" s="1439"/>
      <c r="N96" s="1439"/>
      <c r="O96" s="1439"/>
      <c r="P96" s="1439"/>
      <c r="Q96" s="1439"/>
      <c r="R96" s="1439"/>
      <c r="S96" s="1439"/>
      <c r="T96" s="1439"/>
      <c r="U96" s="1439"/>
      <c r="V96" s="1439"/>
      <c r="W96" s="1439"/>
      <c r="X96" s="1439"/>
      <c r="Y96" s="1439"/>
      <c r="Z96" s="1439"/>
      <c r="AA96" s="1439"/>
      <c r="AB96" s="1439"/>
      <c r="AC96" s="1439"/>
    </row>
    <row r="97" spans="1:29" ht="18.75" customHeight="1">
      <c r="A97" s="212" t="s">
        <v>606</v>
      </c>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c r="AC97" s="212"/>
    </row>
    <row r="98" spans="1:29" ht="18.75" customHeight="1">
      <c r="A98" s="222"/>
      <c r="B98" s="202" t="s">
        <v>51</v>
      </c>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99"/>
    </row>
    <row r="99" spans="1:29" ht="18.75" customHeight="1">
      <c r="A99" s="216" t="s">
        <v>602</v>
      </c>
      <c r="B99" s="216"/>
      <c r="C99" s="216"/>
      <c r="D99" s="216"/>
      <c r="E99" s="216"/>
      <c r="F99" s="213"/>
      <c r="G99" s="213"/>
      <c r="H99" s="213"/>
      <c r="I99" s="213" t="s">
        <v>597</v>
      </c>
      <c r="J99" s="1436" t="str">
        <f>第二面!L122</f>
        <v/>
      </c>
      <c r="K99" s="1436"/>
      <c r="L99" s="1434" t="s">
        <v>593</v>
      </c>
      <c r="M99" s="1434"/>
      <c r="N99" s="1434"/>
      <c r="O99" s="279"/>
      <c r="P99" s="285" t="s">
        <v>442</v>
      </c>
      <c r="Q99" s="1433" t="str">
        <f>第二面!T122</f>
        <v/>
      </c>
      <c r="R99" s="1433"/>
      <c r="S99" s="1433"/>
      <c r="T99" s="279" t="s">
        <v>595</v>
      </c>
      <c r="U99" s="279"/>
      <c r="V99" s="279"/>
      <c r="W99" s="1437" t="str">
        <f>第二面!Z122</f>
        <v/>
      </c>
      <c r="X99" s="1437"/>
      <c r="Y99" s="1437"/>
      <c r="Z99" s="1437"/>
      <c r="AA99" s="1437"/>
      <c r="AB99" s="1437"/>
      <c r="AC99" s="313" t="s">
        <v>387</v>
      </c>
    </row>
    <row r="100" spans="1:29" ht="18.75" customHeight="1">
      <c r="A100" s="216" t="s">
        <v>604</v>
      </c>
      <c r="B100" s="216"/>
      <c r="C100" s="216"/>
      <c r="D100" s="216"/>
      <c r="E100" s="216"/>
      <c r="F100" s="214"/>
      <c r="G100" s="214"/>
      <c r="H100" s="214"/>
      <c r="I100" s="214"/>
      <c r="J100" s="1432" t="str">
        <f>第二面!K123</f>
        <v/>
      </c>
      <c r="K100" s="1432"/>
      <c r="L100" s="1432"/>
      <c r="M100" s="1432"/>
      <c r="N100" s="1432"/>
      <c r="O100" s="1432"/>
      <c r="P100" s="1432"/>
      <c r="Q100" s="1432"/>
      <c r="R100" s="1432"/>
      <c r="S100" s="1432"/>
      <c r="T100" s="1432"/>
      <c r="U100" s="1432"/>
      <c r="V100" s="1432"/>
      <c r="W100" s="1432"/>
      <c r="X100" s="1432"/>
      <c r="Y100" s="1432"/>
      <c r="Z100" s="1432"/>
      <c r="AA100" s="1432"/>
      <c r="AB100" s="1432"/>
      <c r="AC100" s="1432"/>
    </row>
    <row r="101" spans="1:29" ht="18.75" customHeight="1">
      <c r="A101" s="216" t="s">
        <v>596</v>
      </c>
      <c r="B101" s="216"/>
      <c r="C101" s="216"/>
      <c r="D101" s="216"/>
      <c r="E101" s="216"/>
      <c r="F101" s="216"/>
      <c r="G101" s="216"/>
      <c r="H101" s="216"/>
      <c r="I101" s="213" t="s">
        <v>597</v>
      </c>
      <c r="J101" s="1433" t="str">
        <f>第二面!L124</f>
        <v/>
      </c>
      <c r="K101" s="1433"/>
      <c r="L101" s="1434" t="s">
        <v>598</v>
      </c>
      <c r="M101" s="1434"/>
      <c r="N101" s="1434"/>
      <c r="O101" s="1434"/>
      <c r="P101" s="1434"/>
      <c r="Q101" s="279" t="s">
        <v>442</v>
      </c>
      <c r="R101" s="1433" t="str">
        <f>第二面!T124</f>
        <v/>
      </c>
      <c r="S101" s="1433"/>
      <c r="T101" s="1433"/>
      <c r="U101" s="1435" t="s">
        <v>600</v>
      </c>
      <c r="V101" s="1435"/>
      <c r="W101" s="1435"/>
      <c r="X101" s="1435"/>
      <c r="Y101" s="1433" t="str">
        <f>第二面!AA124</f>
        <v/>
      </c>
      <c r="Z101" s="1433"/>
      <c r="AA101" s="1433"/>
      <c r="AB101" s="1433"/>
      <c r="AC101" s="313" t="s">
        <v>387</v>
      </c>
    </row>
    <row r="102" spans="1:29" ht="18.75" customHeight="1">
      <c r="A102" s="216"/>
      <c r="B102" s="216"/>
      <c r="C102" s="216"/>
      <c r="D102" s="216"/>
      <c r="E102" s="216"/>
      <c r="F102" s="216"/>
      <c r="G102" s="216"/>
      <c r="H102" s="216"/>
      <c r="I102" s="216"/>
      <c r="J102" s="1430" t="str">
        <f>第二面!K125</f>
        <v/>
      </c>
      <c r="K102" s="1430"/>
      <c r="L102" s="1430"/>
      <c r="M102" s="1430"/>
      <c r="N102" s="1430"/>
      <c r="O102" s="1430"/>
      <c r="P102" s="1430"/>
      <c r="Q102" s="1430"/>
      <c r="R102" s="1430"/>
      <c r="S102" s="1430"/>
      <c r="T102" s="1430"/>
      <c r="U102" s="1430"/>
      <c r="V102" s="1430"/>
      <c r="W102" s="1430"/>
      <c r="X102" s="1430"/>
      <c r="Y102" s="1430"/>
      <c r="Z102" s="1430"/>
      <c r="AA102" s="1430"/>
      <c r="AB102" s="1430"/>
      <c r="AC102" s="1430"/>
    </row>
    <row r="103" spans="1:29" ht="18.75" customHeight="1">
      <c r="A103" s="216" t="s">
        <v>22</v>
      </c>
      <c r="B103" s="216"/>
      <c r="C103" s="216"/>
      <c r="D103" s="216"/>
      <c r="E103" s="216"/>
      <c r="F103" s="216"/>
      <c r="G103" s="216"/>
      <c r="H103" s="216"/>
      <c r="I103" s="216"/>
      <c r="J103" s="1430" t="str">
        <f>第二面!K126</f>
        <v/>
      </c>
      <c r="K103" s="1430"/>
      <c r="L103" s="1430"/>
      <c r="M103" s="1430"/>
      <c r="N103" s="278"/>
      <c r="O103" s="285"/>
      <c r="P103" s="285"/>
      <c r="Q103" s="285"/>
      <c r="R103" s="285"/>
      <c r="S103" s="285"/>
      <c r="T103" s="285"/>
      <c r="U103" s="285"/>
      <c r="V103" s="285"/>
      <c r="W103" s="285"/>
      <c r="X103" s="285"/>
      <c r="Y103" s="285"/>
      <c r="Z103" s="285"/>
      <c r="AA103" s="285"/>
      <c r="AB103" s="285"/>
      <c r="AC103" s="285"/>
    </row>
    <row r="104" spans="1:29" ht="18.75" customHeight="1">
      <c r="A104" s="216" t="s">
        <v>23</v>
      </c>
      <c r="B104" s="216"/>
      <c r="C104" s="216"/>
      <c r="D104" s="216"/>
      <c r="E104" s="216"/>
      <c r="F104" s="216"/>
      <c r="G104" s="216"/>
      <c r="H104" s="216"/>
      <c r="I104" s="216"/>
      <c r="J104" s="1430" t="str">
        <f>第二面!K127</f>
        <v/>
      </c>
      <c r="K104" s="1430"/>
      <c r="L104" s="1430"/>
      <c r="M104" s="1430"/>
      <c r="N104" s="1430"/>
      <c r="O104" s="1430"/>
      <c r="P104" s="1430"/>
      <c r="Q104" s="1430"/>
      <c r="R104" s="1430"/>
      <c r="S104" s="1430"/>
      <c r="T104" s="1430"/>
      <c r="U104" s="1430"/>
      <c r="V104" s="1430"/>
      <c r="W104" s="1430"/>
      <c r="X104" s="1430"/>
      <c r="Y104" s="1430"/>
      <c r="Z104" s="1430"/>
      <c r="AA104" s="1430"/>
      <c r="AB104" s="1430"/>
      <c r="AC104" s="1430"/>
    </row>
    <row r="105" spans="1:29" ht="18.75" customHeight="1">
      <c r="A105" s="216" t="s">
        <v>24</v>
      </c>
      <c r="B105" s="216"/>
      <c r="C105" s="216"/>
      <c r="D105" s="216"/>
      <c r="E105" s="216"/>
      <c r="F105" s="216"/>
      <c r="G105" s="216"/>
      <c r="H105" s="216"/>
      <c r="I105" s="216"/>
      <c r="J105" s="1430" t="str">
        <f>第二面!K128</f>
        <v/>
      </c>
      <c r="K105" s="1430"/>
      <c r="L105" s="1430"/>
      <c r="M105" s="1430"/>
      <c r="N105" s="1430"/>
      <c r="O105" s="1430"/>
      <c r="P105" s="285"/>
      <c r="Q105" s="285"/>
      <c r="R105" s="285"/>
      <c r="S105" s="285"/>
      <c r="T105" s="285"/>
      <c r="U105" s="285"/>
      <c r="V105" s="285"/>
      <c r="W105" s="285"/>
      <c r="X105" s="285"/>
      <c r="Y105" s="285"/>
      <c r="Z105" s="285"/>
      <c r="AA105" s="285"/>
      <c r="AB105" s="285"/>
      <c r="AC105" s="285"/>
    </row>
    <row r="106" spans="1:29" ht="18.75" customHeight="1">
      <c r="A106" s="219" t="s">
        <v>607</v>
      </c>
      <c r="B106" s="219"/>
      <c r="C106" s="219"/>
      <c r="D106" s="219"/>
      <c r="E106" s="219"/>
      <c r="F106" s="219"/>
      <c r="G106" s="219"/>
      <c r="H106" s="219"/>
      <c r="I106" s="219"/>
      <c r="J106" s="1438">
        <f>第二面!K129</f>
        <v>0</v>
      </c>
      <c r="K106" s="1438"/>
      <c r="L106" s="1438"/>
      <c r="M106" s="1438"/>
      <c r="N106" s="1438"/>
      <c r="O106" s="1438"/>
      <c r="P106" s="1438"/>
      <c r="Q106" s="1438"/>
      <c r="R106" s="1438"/>
      <c r="S106" s="1438"/>
      <c r="T106" s="1438"/>
      <c r="U106" s="1438"/>
      <c r="V106" s="1438"/>
      <c r="W106" s="1438"/>
      <c r="X106" s="1438"/>
      <c r="Y106" s="1438"/>
      <c r="Z106" s="1438"/>
      <c r="AA106" s="1438"/>
      <c r="AB106" s="1438"/>
      <c r="AC106" s="1438"/>
    </row>
    <row r="107" spans="1:29" ht="18.75" customHeight="1">
      <c r="A107" s="222"/>
      <c r="B107" s="202" t="s">
        <v>53</v>
      </c>
      <c r="C107" s="202"/>
      <c r="D107" s="202"/>
      <c r="E107" s="202"/>
      <c r="F107" s="204"/>
      <c r="G107" s="204"/>
      <c r="H107" s="204"/>
      <c r="I107" s="204"/>
      <c r="J107" s="204"/>
      <c r="K107" s="204"/>
      <c r="L107" s="204"/>
      <c r="M107" s="204"/>
      <c r="N107" s="204"/>
      <c r="O107" s="204"/>
      <c r="P107" s="204"/>
      <c r="Q107" s="204"/>
      <c r="R107" s="204"/>
      <c r="S107" s="204"/>
      <c r="T107" s="204"/>
      <c r="U107" s="204"/>
      <c r="V107" s="204"/>
      <c r="W107" s="204"/>
      <c r="X107" s="204"/>
      <c r="Y107" s="204"/>
      <c r="Z107" s="204"/>
      <c r="AA107" s="204"/>
      <c r="AB107" s="204"/>
      <c r="AC107" s="204"/>
    </row>
    <row r="108" spans="1:29" ht="18.75" customHeight="1">
      <c r="A108" s="216" t="s">
        <v>602</v>
      </c>
      <c r="B108" s="202"/>
      <c r="C108" s="202"/>
      <c r="D108" s="202"/>
      <c r="E108" s="202"/>
      <c r="F108" s="204"/>
      <c r="G108" s="204"/>
      <c r="H108" s="225" t="s">
        <v>608</v>
      </c>
      <c r="I108" s="213" t="s">
        <v>597</v>
      </c>
      <c r="J108" s="1436">
        <f>第二面!L132</f>
        <v>0</v>
      </c>
      <c r="K108" s="1436"/>
      <c r="L108" s="1434" t="s">
        <v>593</v>
      </c>
      <c r="M108" s="1434"/>
      <c r="N108" s="1434"/>
      <c r="O108" s="279"/>
      <c r="P108" s="285" t="s">
        <v>442</v>
      </c>
      <c r="Q108" s="1433">
        <f>第二面!T132</f>
        <v>0</v>
      </c>
      <c r="R108" s="1433"/>
      <c r="S108" s="1433"/>
      <c r="T108" s="279" t="s">
        <v>595</v>
      </c>
      <c r="U108" s="279"/>
      <c r="V108" s="279"/>
      <c r="W108" s="1437">
        <f>第二面!Z132</f>
        <v>0</v>
      </c>
      <c r="X108" s="1437"/>
      <c r="Y108" s="1437"/>
      <c r="Z108" s="1437"/>
      <c r="AA108" s="1437"/>
      <c r="AB108" s="1437"/>
      <c r="AC108" s="313" t="s">
        <v>387</v>
      </c>
    </row>
    <row r="109" spans="1:29" ht="18.75" customHeight="1">
      <c r="A109" s="216" t="s">
        <v>604</v>
      </c>
      <c r="B109" s="202"/>
      <c r="C109" s="202"/>
      <c r="D109" s="202"/>
      <c r="E109" s="202"/>
      <c r="F109" s="204"/>
      <c r="G109" s="204"/>
      <c r="H109" s="204">
        <v>0</v>
      </c>
      <c r="I109" s="214"/>
      <c r="J109" s="1432">
        <f>第二面!K133</f>
        <v>0</v>
      </c>
      <c r="K109" s="1432"/>
      <c r="L109" s="1432"/>
      <c r="M109" s="1432"/>
      <c r="N109" s="1432"/>
      <c r="O109" s="1432"/>
      <c r="P109" s="1432"/>
      <c r="Q109" s="1432"/>
      <c r="R109" s="1432"/>
      <c r="S109" s="1432"/>
      <c r="T109" s="1432"/>
      <c r="U109" s="1432"/>
      <c r="V109" s="1432"/>
      <c r="W109" s="1432"/>
      <c r="X109" s="1432"/>
      <c r="Y109" s="1432"/>
      <c r="Z109" s="1432"/>
      <c r="AA109" s="1432"/>
      <c r="AB109" s="1432"/>
      <c r="AC109" s="1432"/>
    </row>
    <row r="110" spans="1:29" ht="18.75" customHeight="1">
      <c r="A110" s="216" t="s">
        <v>596</v>
      </c>
      <c r="B110" s="202"/>
      <c r="C110" s="202"/>
      <c r="D110" s="202"/>
      <c r="E110" s="202"/>
      <c r="F110" s="204"/>
      <c r="G110" s="204"/>
      <c r="H110" s="225" t="s">
        <v>608</v>
      </c>
      <c r="I110" s="213" t="s">
        <v>597</v>
      </c>
      <c r="J110" s="1433">
        <f>第二面!L134</f>
        <v>0</v>
      </c>
      <c r="K110" s="1433"/>
      <c r="L110" s="1434" t="s">
        <v>598</v>
      </c>
      <c r="M110" s="1434"/>
      <c r="N110" s="1434"/>
      <c r="O110" s="1434"/>
      <c r="P110" s="1434"/>
      <c r="Q110" s="279" t="s">
        <v>442</v>
      </c>
      <c r="R110" s="1433">
        <f>第二面!T134</f>
        <v>0</v>
      </c>
      <c r="S110" s="1433"/>
      <c r="T110" s="1433"/>
      <c r="U110" s="1435" t="s">
        <v>600</v>
      </c>
      <c r="V110" s="1435"/>
      <c r="W110" s="1435"/>
      <c r="X110" s="1435"/>
      <c r="Y110" s="1433">
        <f>第二面!AA134</f>
        <v>0</v>
      </c>
      <c r="Z110" s="1433"/>
      <c r="AA110" s="1433"/>
      <c r="AB110" s="1433"/>
      <c r="AC110" s="313" t="s">
        <v>387</v>
      </c>
    </row>
    <row r="111" spans="1:29" ht="18.75" customHeight="1">
      <c r="A111" s="216"/>
      <c r="B111" s="202"/>
      <c r="C111" s="202"/>
      <c r="D111" s="202"/>
      <c r="E111" s="202"/>
      <c r="F111" s="204"/>
      <c r="G111" s="204"/>
      <c r="H111" s="204">
        <v>0</v>
      </c>
      <c r="I111" s="216"/>
      <c r="J111" s="1430">
        <f>第二面!K135</f>
        <v>0</v>
      </c>
      <c r="K111" s="1430"/>
      <c r="L111" s="1430"/>
      <c r="M111" s="1430"/>
      <c r="N111" s="1430"/>
      <c r="O111" s="1430"/>
      <c r="P111" s="1430"/>
      <c r="Q111" s="1430"/>
      <c r="R111" s="1430"/>
      <c r="S111" s="1430"/>
      <c r="T111" s="1430"/>
      <c r="U111" s="1430"/>
      <c r="V111" s="1430"/>
      <c r="W111" s="1430"/>
      <c r="X111" s="1430"/>
      <c r="Y111" s="1430"/>
      <c r="Z111" s="1430"/>
      <c r="AA111" s="1430"/>
      <c r="AB111" s="1430"/>
      <c r="AC111" s="1430"/>
    </row>
    <row r="112" spans="1:29" ht="18.75" customHeight="1">
      <c r="A112" s="216" t="s">
        <v>22</v>
      </c>
      <c r="B112" s="202"/>
      <c r="C112" s="202"/>
      <c r="D112" s="202"/>
      <c r="E112" s="202"/>
      <c r="F112" s="204"/>
      <c r="G112" s="204"/>
      <c r="H112" s="204">
        <v>0</v>
      </c>
      <c r="I112" s="216"/>
      <c r="J112" s="1430">
        <f>第二面!K136</f>
        <v>0</v>
      </c>
      <c r="K112" s="1430"/>
      <c r="L112" s="1430"/>
      <c r="M112" s="1430"/>
      <c r="N112" s="278"/>
      <c r="O112" s="285"/>
      <c r="P112" s="285"/>
      <c r="Q112" s="285"/>
      <c r="R112" s="285"/>
      <c r="S112" s="285"/>
      <c r="T112" s="285"/>
      <c r="U112" s="285"/>
      <c r="V112" s="285"/>
      <c r="W112" s="285"/>
      <c r="X112" s="285"/>
      <c r="Y112" s="285"/>
      <c r="Z112" s="285"/>
      <c r="AA112" s="285"/>
      <c r="AB112" s="285"/>
      <c r="AC112" s="285"/>
    </row>
    <row r="113" spans="1:29" ht="18.75" customHeight="1">
      <c r="A113" s="216" t="s">
        <v>23</v>
      </c>
      <c r="B113" s="202"/>
      <c r="C113" s="202"/>
      <c r="D113" s="202"/>
      <c r="E113" s="202"/>
      <c r="F113" s="204"/>
      <c r="G113" s="204"/>
      <c r="H113" s="223">
        <v>0</v>
      </c>
      <c r="I113" s="216"/>
      <c r="J113" s="1430">
        <f>第二面!K137</f>
        <v>0</v>
      </c>
      <c r="K113" s="1430"/>
      <c r="L113" s="1430"/>
      <c r="M113" s="1430"/>
      <c r="N113" s="1430"/>
      <c r="O113" s="1430"/>
      <c r="P113" s="1430"/>
      <c r="Q113" s="1430"/>
      <c r="R113" s="1430"/>
      <c r="S113" s="1430"/>
      <c r="T113" s="1430"/>
      <c r="U113" s="1430"/>
      <c r="V113" s="1430"/>
      <c r="W113" s="1430"/>
      <c r="X113" s="1430"/>
      <c r="Y113" s="1430"/>
      <c r="Z113" s="1430"/>
      <c r="AA113" s="1430"/>
      <c r="AB113" s="1430"/>
      <c r="AC113" s="1430"/>
    </row>
    <row r="114" spans="1:29" ht="18.75" customHeight="1">
      <c r="A114" s="216" t="s">
        <v>24</v>
      </c>
      <c r="B114" s="202"/>
      <c r="C114" s="202"/>
      <c r="D114" s="202"/>
      <c r="E114" s="202"/>
      <c r="F114" s="204"/>
      <c r="G114" s="204"/>
      <c r="H114" s="204">
        <v>0</v>
      </c>
      <c r="I114" s="216"/>
      <c r="J114" s="1430">
        <f>第二面!K138</f>
        <v>0</v>
      </c>
      <c r="K114" s="1430"/>
      <c r="L114" s="1430"/>
      <c r="M114" s="1430"/>
      <c r="N114" s="1430"/>
      <c r="O114" s="1430"/>
      <c r="P114" s="285"/>
      <c r="Q114" s="285"/>
      <c r="R114" s="285"/>
      <c r="S114" s="285"/>
      <c r="T114" s="285"/>
      <c r="U114" s="285"/>
      <c r="V114" s="285"/>
      <c r="W114" s="285"/>
      <c r="X114" s="285"/>
      <c r="Y114" s="285"/>
      <c r="Z114" s="285"/>
      <c r="AA114" s="285"/>
      <c r="AB114" s="285"/>
      <c r="AC114" s="285"/>
    </row>
    <row r="115" spans="1:29" ht="18.75" customHeight="1">
      <c r="A115" s="219" t="s">
        <v>607</v>
      </c>
      <c r="B115" s="219"/>
      <c r="C115" s="219"/>
      <c r="D115" s="219"/>
      <c r="E115" s="219"/>
      <c r="F115" s="219"/>
      <c r="G115" s="219"/>
      <c r="H115" s="219"/>
      <c r="I115" s="219"/>
      <c r="J115" s="1431">
        <f>第二面!K139</f>
        <v>0</v>
      </c>
      <c r="K115" s="1431"/>
      <c r="L115" s="1431"/>
      <c r="M115" s="1431"/>
      <c r="N115" s="1431"/>
      <c r="O115" s="1431"/>
      <c r="P115" s="1431"/>
      <c r="Q115" s="1431"/>
      <c r="R115" s="1431"/>
      <c r="S115" s="1431"/>
      <c r="T115" s="1431"/>
      <c r="U115" s="1431"/>
      <c r="V115" s="1431"/>
      <c r="W115" s="1431"/>
      <c r="X115" s="1431"/>
      <c r="Y115" s="1431"/>
      <c r="Z115" s="1431"/>
      <c r="AA115" s="1431"/>
      <c r="AB115" s="1431"/>
      <c r="AC115" s="1431"/>
    </row>
    <row r="116" spans="1:29" ht="18.75" customHeight="1">
      <c r="A116" s="216" t="s">
        <v>602</v>
      </c>
      <c r="B116" s="202"/>
      <c r="C116" s="202"/>
      <c r="D116" s="202"/>
      <c r="E116" s="202"/>
      <c r="F116" s="204"/>
      <c r="G116" s="204"/>
      <c r="H116" s="225" t="s">
        <v>608</v>
      </c>
      <c r="I116" s="213" t="s">
        <v>597</v>
      </c>
      <c r="J116" s="1436">
        <f>第二面!L141</f>
        <v>0</v>
      </c>
      <c r="K116" s="1436"/>
      <c r="L116" s="1434" t="s">
        <v>593</v>
      </c>
      <c r="M116" s="1434"/>
      <c r="N116" s="1434"/>
      <c r="O116" s="279"/>
      <c r="P116" s="285" t="s">
        <v>442</v>
      </c>
      <c r="Q116" s="1433">
        <f>第二面!T141</f>
        <v>0</v>
      </c>
      <c r="R116" s="1433"/>
      <c r="S116" s="1433"/>
      <c r="T116" s="279" t="s">
        <v>595</v>
      </c>
      <c r="U116" s="279"/>
      <c r="V116" s="279"/>
      <c r="W116" s="1437">
        <f>第二面!Z141</f>
        <v>0</v>
      </c>
      <c r="X116" s="1437"/>
      <c r="Y116" s="1437"/>
      <c r="Z116" s="1437"/>
      <c r="AA116" s="1437"/>
      <c r="AB116" s="1437"/>
      <c r="AC116" s="313" t="s">
        <v>387</v>
      </c>
    </row>
    <row r="117" spans="1:29" ht="18.75" customHeight="1">
      <c r="A117" s="216" t="s">
        <v>604</v>
      </c>
      <c r="B117" s="202"/>
      <c r="C117" s="202"/>
      <c r="D117" s="202"/>
      <c r="E117" s="202"/>
      <c r="F117" s="204"/>
      <c r="G117" s="204"/>
      <c r="H117" s="204">
        <v>0</v>
      </c>
      <c r="I117" s="214"/>
      <c r="J117" s="1432">
        <f>第二面!K142</f>
        <v>0</v>
      </c>
      <c r="K117" s="1432"/>
      <c r="L117" s="1432"/>
      <c r="M117" s="1432"/>
      <c r="N117" s="1432"/>
      <c r="O117" s="1432"/>
      <c r="P117" s="1432"/>
      <c r="Q117" s="1432"/>
      <c r="R117" s="1432"/>
      <c r="S117" s="1432"/>
      <c r="T117" s="1432"/>
      <c r="U117" s="1432"/>
      <c r="V117" s="1432"/>
      <c r="W117" s="1432"/>
      <c r="X117" s="1432"/>
      <c r="Y117" s="1432"/>
      <c r="Z117" s="1432"/>
      <c r="AA117" s="1432"/>
      <c r="AB117" s="1432"/>
      <c r="AC117" s="1432"/>
    </row>
    <row r="118" spans="1:29" ht="18.75" customHeight="1">
      <c r="A118" s="216" t="s">
        <v>596</v>
      </c>
      <c r="B118" s="202"/>
      <c r="C118" s="202"/>
      <c r="D118" s="202"/>
      <c r="E118" s="202"/>
      <c r="F118" s="204"/>
      <c r="G118" s="204"/>
      <c r="H118" s="225" t="s">
        <v>608</v>
      </c>
      <c r="I118" s="213" t="s">
        <v>597</v>
      </c>
      <c r="J118" s="1433">
        <f>第二面!L143</f>
        <v>0</v>
      </c>
      <c r="K118" s="1433"/>
      <c r="L118" s="1434" t="s">
        <v>598</v>
      </c>
      <c r="M118" s="1434"/>
      <c r="N118" s="1434"/>
      <c r="O118" s="1434"/>
      <c r="P118" s="1434"/>
      <c r="Q118" s="279" t="s">
        <v>442</v>
      </c>
      <c r="R118" s="1433">
        <f>第二面!T143</f>
        <v>0</v>
      </c>
      <c r="S118" s="1433"/>
      <c r="T118" s="1433"/>
      <c r="U118" s="1435" t="s">
        <v>600</v>
      </c>
      <c r="V118" s="1435"/>
      <c r="W118" s="1435"/>
      <c r="X118" s="1435"/>
      <c r="Y118" s="1433">
        <f>第二面!AA143</f>
        <v>0</v>
      </c>
      <c r="Z118" s="1433"/>
      <c r="AA118" s="1433"/>
      <c r="AB118" s="1433"/>
      <c r="AC118" s="313" t="s">
        <v>387</v>
      </c>
    </row>
    <row r="119" spans="1:29" ht="18.75" customHeight="1">
      <c r="A119" s="216"/>
      <c r="B119" s="202"/>
      <c r="C119" s="202"/>
      <c r="D119" s="202"/>
      <c r="E119" s="202"/>
      <c r="F119" s="204"/>
      <c r="G119" s="204"/>
      <c r="H119" s="204">
        <v>0</v>
      </c>
      <c r="I119" s="216"/>
      <c r="J119" s="1430">
        <f>第二面!K144</f>
        <v>0</v>
      </c>
      <c r="K119" s="1430"/>
      <c r="L119" s="1430"/>
      <c r="M119" s="1430"/>
      <c r="N119" s="1430"/>
      <c r="O119" s="1430"/>
      <c r="P119" s="1430"/>
      <c r="Q119" s="1430"/>
      <c r="R119" s="1430"/>
      <c r="S119" s="1430"/>
      <c r="T119" s="1430"/>
      <c r="U119" s="1430"/>
      <c r="V119" s="1430"/>
      <c r="W119" s="1430"/>
      <c r="X119" s="1430"/>
      <c r="Y119" s="1430"/>
      <c r="Z119" s="1430"/>
      <c r="AA119" s="1430"/>
      <c r="AB119" s="1430"/>
      <c r="AC119" s="1430"/>
    </row>
    <row r="120" spans="1:29" ht="18.75" customHeight="1">
      <c r="A120" s="216" t="s">
        <v>22</v>
      </c>
      <c r="B120" s="202"/>
      <c r="C120" s="202"/>
      <c r="D120" s="202"/>
      <c r="E120" s="202"/>
      <c r="F120" s="204"/>
      <c r="G120" s="204"/>
      <c r="H120" s="204">
        <v>0</v>
      </c>
      <c r="I120" s="216"/>
      <c r="J120" s="1430">
        <f>第二面!K145</f>
        <v>0</v>
      </c>
      <c r="K120" s="1430"/>
      <c r="L120" s="1430"/>
      <c r="M120" s="1430"/>
      <c r="N120" s="278"/>
      <c r="O120" s="285"/>
      <c r="P120" s="285"/>
      <c r="Q120" s="285"/>
      <c r="R120" s="285"/>
      <c r="S120" s="285"/>
      <c r="T120" s="285"/>
      <c r="U120" s="285"/>
      <c r="V120" s="285"/>
      <c r="W120" s="285"/>
      <c r="X120" s="285"/>
      <c r="Y120" s="285"/>
      <c r="Z120" s="285"/>
      <c r="AA120" s="285"/>
      <c r="AB120" s="285"/>
      <c r="AC120" s="285"/>
    </row>
    <row r="121" spans="1:29" ht="18.75" customHeight="1">
      <c r="A121" s="216" t="s">
        <v>23</v>
      </c>
      <c r="B121" s="202"/>
      <c r="C121" s="202"/>
      <c r="D121" s="202"/>
      <c r="E121" s="202"/>
      <c r="F121" s="204"/>
      <c r="G121" s="204"/>
      <c r="H121" s="223">
        <v>0</v>
      </c>
      <c r="I121" s="216"/>
      <c r="J121" s="1430">
        <f>第二面!K146</f>
        <v>0</v>
      </c>
      <c r="K121" s="1430"/>
      <c r="L121" s="1430"/>
      <c r="M121" s="1430"/>
      <c r="N121" s="1430"/>
      <c r="O121" s="1430"/>
      <c r="P121" s="1430"/>
      <c r="Q121" s="1430"/>
      <c r="R121" s="1430"/>
      <c r="S121" s="1430"/>
      <c r="T121" s="1430"/>
      <c r="U121" s="1430"/>
      <c r="V121" s="1430"/>
      <c r="W121" s="1430"/>
      <c r="X121" s="1430"/>
      <c r="Y121" s="1430"/>
      <c r="Z121" s="1430"/>
      <c r="AA121" s="1430"/>
      <c r="AB121" s="1430"/>
      <c r="AC121" s="1430"/>
    </row>
    <row r="122" spans="1:29" ht="18.75" customHeight="1">
      <c r="A122" s="216" t="s">
        <v>24</v>
      </c>
      <c r="B122" s="202"/>
      <c r="C122" s="202"/>
      <c r="D122" s="202"/>
      <c r="E122" s="202"/>
      <c r="F122" s="204"/>
      <c r="G122" s="204"/>
      <c r="H122" s="204">
        <v>0</v>
      </c>
      <c r="I122" s="216"/>
      <c r="J122" s="1430">
        <f>第二面!K147</f>
        <v>0</v>
      </c>
      <c r="K122" s="1430"/>
      <c r="L122" s="1430"/>
      <c r="M122" s="1430"/>
      <c r="N122" s="1430"/>
      <c r="O122" s="1430"/>
      <c r="P122" s="285"/>
      <c r="Q122" s="285"/>
      <c r="R122" s="285"/>
      <c r="S122" s="285"/>
      <c r="T122" s="285"/>
      <c r="U122" s="285"/>
      <c r="V122" s="285"/>
      <c r="W122" s="285"/>
      <c r="X122" s="285"/>
      <c r="Y122" s="285"/>
      <c r="Z122" s="285"/>
      <c r="AA122" s="285"/>
      <c r="AB122" s="285"/>
      <c r="AC122" s="285"/>
    </row>
    <row r="123" spans="1:29" ht="18.75" customHeight="1">
      <c r="A123" s="217" t="s">
        <v>607</v>
      </c>
      <c r="B123" s="217"/>
      <c r="C123" s="217"/>
      <c r="D123" s="217"/>
      <c r="E123" s="217"/>
      <c r="F123" s="217"/>
      <c r="G123" s="217"/>
      <c r="H123" s="217"/>
      <c r="I123" s="217"/>
      <c r="J123" s="1431">
        <f>第二面!K148</f>
        <v>0</v>
      </c>
      <c r="K123" s="1431"/>
      <c r="L123" s="1431"/>
      <c r="M123" s="1431"/>
      <c r="N123" s="1431"/>
      <c r="O123" s="1431"/>
      <c r="P123" s="1431"/>
      <c r="Q123" s="1431"/>
      <c r="R123" s="1431"/>
      <c r="S123" s="1431"/>
      <c r="T123" s="1431"/>
      <c r="U123" s="1431"/>
      <c r="V123" s="1431"/>
      <c r="W123" s="1431"/>
      <c r="X123" s="1431"/>
      <c r="Y123" s="1431"/>
      <c r="Z123" s="1431"/>
      <c r="AA123" s="1431"/>
      <c r="AB123" s="1431"/>
      <c r="AC123" s="1431"/>
    </row>
    <row r="124" spans="1:29" ht="18.75" customHeight="1">
      <c r="A124" s="216" t="s">
        <v>602</v>
      </c>
      <c r="B124" s="202"/>
      <c r="C124" s="202"/>
      <c r="D124" s="202"/>
      <c r="E124" s="202"/>
      <c r="F124" s="204"/>
      <c r="G124" s="204"/>
      <c r="H124" s="225" t="s">
        <v>608</v>
      </c>
      <c r="I124" s="213" t="s">
        <v>597</v>
      </c>
      <c r="J124" s="1436">
        <f>第二面!L150</f>
        <v>0</v>
      </c>
      <c r="K124" s="1436"/>
      <c r="L124" s="1434" t="s">
        <v>593</v>
      </c>
      <c r="M124" s="1434"/>
      <c r="N124" s="1434"/>
      <c r="O124" s="279"/>
      <c r="P124" s="285" t="s">
        <v>442</v>
      </c>
      <c r="Q124" s="1433">
        <f>第二面!T150</f>
        <v>0</v>
      </c>
      <c r="R124" s="1433"/>
      <c r="S124" s="1433"/>
      <c r="T124" s="279" t="s">
        <v>595</v>
      </c>
      <c r="U124" s="279"/>
      <c r="V124" s="279"/>
      <c r="W124" s="1437">
        <f>第二面!Z150</f>
        <v>0</v>
      </c>
      <c r="X124" s="1437"/>
      <c r="Y124" s="1437"/>
      <c r="Z124" s="1437"/>
      <c r="AA124" s="1437"/>
      <c r="AB124" s="1437"/>
      <c r="AC124" s="313" t="s">
        <v>387</v>
      </c>
    </row>
    <row r="125" spans="1:29" ht="18.75" customHeight="1">
      <c r="A125" s="216" t="s">
        <v>604</v>
      </c>
      <c r="B125" s="202"/>
      <c r="C125" s="202"/>
      <c r="D125" s="202"/>
      <c r="E125" s="202"/>
      <c r="F125" s="204"/>
      <c r="G125" s="204"/>
      <c r="H125" s="204">
        <v>0</v>
      </c>
      <c r="I125" s="214"/>
      <c r="J125" s="1432">
        <f>第二面!K151</f>
        <v>0</v>
      </c>
      <c r="K125" s="1432"/>
      <c r="L125" s="1432"/>
      <c r="M125" s="1432"/>
      <c r="N125" s="1432"/>
      <c r="O125" s="1432"/>
      <c r="P125" s="1432"/>
      <c r="Q125" s="1432"/>
      <c r="R125" s="1432"/>
      <c r="S125" s="1432"/>
      <c r="T125" s="1432"/>
      <c r="U125" s="1432"/>
      <c r="V125" s="1432"/>
      <c r="W125" s="1432"/>
      <c r="X125" s="1432"/>
      <c r="Y125" s="1432"/>
      <c r="Z125" s="1432"/>
      <c r="AA125" s="1432"/>
      <c r="AB125" s="1432"/>
      <c r="AC125" s="1432"/>
    </row>
    <row r="126" spans="1:29" ht="18.75" customHeight="1">
      <c r="A126" s="216" t="s">
        <v>596</v>
      </c>
      <c r="B126" s="202"/>
      <c r="C126" s="202"/>
      <c r="D126" s="202"/>
      <c r="E126" s="202"/>
      <c r="F126" s="204"/>
      <c r="G126" s="204"/>
      <c r="H126" s="225" t="s">
        <v>608</v>
      </c>
      <c r="I126" s="213" t="s">
        <v>597</v>
      </c>
      <c r="J126" s="1433">
        <f>第二面!L152</f>
        <v>0</v>
      </c>
      <c r="K126" s="1433"/>
      <c r="L126" s="1434" t="s">
        <v>598</v>
      </c>
      <c r="M126" s="1434"/>
      <c r="N126" s="1434"/>
      <c r="O126" s="1434"/>
      <c r="P126" s="1434"/>
      <c r="Q126" s="279" t="s">
        <v>442</v>
      </c>
      <c r="R126" s="1433">
        <f>第二面!T152</f>
        <v>0</v>
      </c>
      <c r="S126" s="1433"/>
      <c r="T126" s="1433"/>
      <c r="U126" s="1435" t="s">
        <v>600</v>
      </c>
      <c r="V126" s="1435"/>
      <c r="W126" s="1435"/>
      <c r="X126" s="1435"/>
      <c r="Y126" s="1433">
        <f>第二面!AA152</f>
        <v>0</v>
      </c>
      <c r="Z126" s="1433"/>
      <c r="AA126" s="1433"/>
      <c r="AB126" s="1433"/>
      <c r="AC126" s="313" t="s">
        <v>387</v>
      </c>
    </row>
    <row r="127" spans="1:29" ht="18.75" customHeight="1">
      <c r="A127" s="216"/>
      <c r="B127" s="202"/>
      <c r="C127" s="202"/>
      <c r="D127" s="202"/>
      <c r="E127" s="202"/>
      <c r="F127" s="204"/>
      <c r="G127" s="204"/>
      <c r="H127" s="204">
        <v>0</v>
      </c>
      <c r="I127" s="216"/>
      <c r="J127" s="1430">
        <f>第二面!K153</f>
        <v>0</v>
      </c>
      <c r="K127" s="1430"/>
      <c r="L127" s="1430"/>
      <c r="M127" s="1430"/>
      <c r="N127" s="1430"/>
      <c r="O127" s="1430"/>
      <c r="P127" s="1430"/>
      <c r="Q127" s="1430"/>
      <c r="R127" s="1430"/>
      <c r="S127" s="1430"/>
      <c r="T127" s="1430"/>
      <c r="U127" s="1430"/>
      <c r="V127" s="1430"/>
      <c r="W127" s="1430"/>
      <c r="X127" s="1430"/>
      <c r="Y127" s="1430"/>
      <c r="Z127" s="1430"/>
      <c r="AA127" s="1430"/>
      <c r="AB127" s="1430"/>
      <c r="AC127" s="1430"/>
    </row>
    <row r="128" spans="1:29" ht="18.75" customHeight="1">
      <c r="A128" s="216" t="s">
        <v>22</v>
      </c>
      <c r="B128" s="202"/>
      <c r="C128" s="202"/>
      <c r="D128" s="202"/>
      <c r="E128" s="202"/>
      <c r="F128" s="204"/>
      <c r="G128" s="204"/>
      <c r="H128" s="204">
        <v>0</v>
      </c>
      <c r="I128" s="216"/>
      <c r="J128" s="1430">
        <f>第二面!K154</f>
        <v>0</v>
      </c>
      <c r="K128" s="1430"/>
      <c r="L128" s="1430"/>
      <c r="M128" s="1430"/>
      <c r="N128" s="278"/>
      <c r="O128" s="285"/>
      <c r="P128" s="285"/>
      <c r="Q128" s="285"/>
      <c r="R128" s="285"/>
      <c r="S128" s="285"/>
      <c r="T128" s="285"/>
      <c r="U128" s="285"/>
      <c r="V128" s="285"/>
      <c r="W128" s="285"/>
      <c r="X128" s="285"/>
      <c r="Y128" s="285"/>
      <c r="Z128" s="285"/>
      <c r="AA128" s="285"/>
      <c r="AB128" s="285"/>
      <c r="AC128" s="285"/>
    </row>
    <row r="129" spans="1:29" ht="18.75" customHeight="1">
      <c r="A129" s="216" t="s">
        <v>23</v>
      </c>
      <c r="B129" s="202"/>
      <c r="C129" s="202"/>
      <c r="D129" s="202"/>
      <c r="E129" s="202"/>
      <c r="F129" s="204"/>
      <c r="G129" s="204"/>
      <c r="H129" s="223">
        <v>0</v>
      </c>
      <c r="I129" s="216"/>
      <c r="J129" s="1430">
        <f>第二面!K155</f>
        <v>0</v>
      </c>
      <c r="K129" s="1430"/>
      <c r="L129" s="1430"/>
      <c r="M129" s="1430"/>
      <c r="N129" s="1430"/>
      <c r="O129" s="1430"/>
      <c r="P129" s="1430"/>
      <c r="Q129" s="1430"/>
      <c r="R129" s="1430"/>
      <c r="S129" s="1430"/>
      <c r="T129" s="1430"/>
      <c r="U129" s="1430"/>
      <c r="V129" s="1430"/>
      <c r="W129" s="1430"/>
      <c r="X129" s="1430"/>
      <c r="Y129" s="1430"/>
      <c r="Z129" s="1430"/>
      <c r="AA129" s="1430"/>
      <c r="AB129" s="1430"/>
      <c r="AC129" s="1430"/>
    </row>
    <row r="130" spans="1:29" ht="18.75" customHeight="1">
      <c r="A130" s="216" t="s">
        <v>24</v>
      </c>
      <c r="B130" s="202"/>
      <c r="C130" s="202"/>
      <c r="D130" s="202"/>
      <c r="E130" s="202"/>
      <c r="F130" s="204"/>
      <c r="G130" s="204"/>
      <c r="H130" s="204">
        <v>0</v>
      </c>
      <c r="I130" s="216"/>
      <c r="J130" s="1430">
        <f>第二面!K156</f>
        <v>0</v>
      </c>
      <c r="K130" s="1430"/>
      <c r="L130" s="1430"/>
      <c r="M130" s="1430"/>
      <c r="N130" s="1430"/>
      <c r="O130" s="1430"/>
      <c r="P130" s="285"/>
      <c r="Q130" s="285"/>
      <c r="R130" s="285"/>
      <c r="S130" s="285"/>
      <c r="T130" s="285"/>
      <c r="U130" s="285"/>
      <c r="V130" s="285"/>
      <c r="W130" s="285"/>
      <c r="X130" s="285"/>
      <c r="Y130" s="285"/>
      <c r="Z130" s="285"/>
      <c r="AA130" s="285"/>
      <c r="AB130" s="285"/>
      <c r="AC130" s="285"/>
    </row>
    <row r="131" spans="1:29" ht="18.75" customHeight="1">
      <c r="A131" s="217" t="s">
        <v>607</v>
      </c>
      <c r="B131" s="217"/>
      <c r="C131" s="217"/>
      <c r="D131" s="217"/>
      <c r="E131" s="217"/>
      <c r="F131" s="217"/>
      <c r="G131" s="217"/>
      <c r="H131" s="217"/>
      <c r="I131" s="217"/>
      <c r="J131" s="1431">
        <f>第二面!K157</f>
        <v>0</v>
      </c>
      <c r="K131" s="1431"/>
      <c r="L131" s="1431"/>
      <c r="M131" s="1431"/>
      <c r="N131" s="1431"/>
      <c r="O131" s="1431"/>
      <c r="P131" s="1431"/>
      <c r="Q131" s="1431"/>
      <c r="R131" s="1431"/>
      <c r="S131" s="1431"/>
      <c r="T131" s="1431"/>
      <c r="U131" s="1431"/>
      <c r="V131" s="1431"/>
      <c r="W131" s="1431"/>
      <c r="X131" s="1431"/>
      <c r="Y131" s="1431"/>
      <c r="Z131" s="1431"/>
      <c r="AA131" s="1431"/>
      <c r="AB131" s="1431"/>
      <c r="AC131" s="1431"/>
    </row>
    <row r="132" spans="1:29" ht="18.75" customHeight="1">
      <c r="A132" s="1473" t="s">
        <v>609</v>
      </c>
      <c r="B132" s="1473"/>
      <c r="C132" s="1473"/>
      <c r="D132" s="1473"/>
      <c r="E132" s="1473"/>
      <c r="F132" s="1473"/>
      <c r="G132" s="1473"/>
      <c r="H132" s="1473"/>
      <c r="I132" s="1473"/>
      <c r="J132" s="1473"/>
      <c r="K132" s="1473"/>
      <c r="L132" s="1473"/>
      <c r="M132" s="1473"/>
      <c r="N132" s="1473"/>
      <c r="O132" s="1473"/>
      <c r="P132" s="1473"/>
      <c r="Q132" s="224"/>
      <c r="R132" s="224"/>
      <c r="S132" s="224"/>
      <c r="T132" s="224"/>
      <c r="U132" s="224"/>
      <c r="V132" s="224"/>
      <c r="W132" s="224"/>
      <c r="X132" s="224"/>
      <c r="Y132" s="224"/>
      <c r="Z132" s="224"/>
      <c r="AA132" s="224"/>
      <c r="AB132" s="224"/>
      <c r="AC132" s="224"/>
    </row>
    <row r="133" spans="1:29" ht="18.75" customHeight="1">
      <c r="A133" s="222"/>
      <c r="B133" s="202" t="s">
        <v>610</v>
      </c>
      <c r="C133" s="202"/>
      <c r="D133" s="202"/>
      <c r="E133" s="202"/>
      <c r="F133" s="204"/>
      <c r="G133" s="204"/>
      <c r="H133" s="204"/>
      <c r="I133" s="204"/>
      <c r="J133" s="204"/>
      <c r="K133" s="204"/>
      <c r="L133" s="204"/>
      <c r="M133" s="204"/>
      <c r="N133" s="204"/>
      <c r="O133" s="204"/>
      <c r="P133" s="204"/>
      <c r="Q133" s="204"/>
      <c r="R133" s="204"/>
      <c r="S133" s="204"/>
      <c r="T133" s="204"/>
      <c r="U133" s="204"/>
      <c r="V133" s="204"/>
      <c r="W133" s="204"/>
      <c r="X133" s="204"/>
      <c r="Y133" s="204"/>
      <c r="Z133" s="204"/>
      <c r="AA133" s="204"/>
      <c r="AB133" s="204"/>
      <c r="AC133" s="204"/>
    </row>
    <row r="134" spans="1:29" ht="18.75" customHeight="1">
      <c r="A134" s="215" t="s">
        <v>611</v>
      </c>
      <c r="B134" s="202"/>
      <c r="C134" s="202"/>
      <c r="D134" s="202"/>
      <c r="E134" s="202"/>
      <c r="F134" s="204"/>
      <c r="G134" s="204"/>
      <c r="H134" s="204">
        <v>0</v>
      </c>
      <c r="I134" s="204"/>
      <c r="J134" s="1426"/>
      <c r="K134" s="1426"/>
      <c r="L134" s="1426"/>
      <c r="M134" s="1426"/>
      <c r="N134" s="1426"/>
      <c r="O134" s="1426"/>
      <c r="P134" s="1426"/>
      <c r="Q134" s="1426"/>
      <c r="R134" s="1426"/>
      <c r="S134" s="1426"/>
      <c r="T134" s="1426"/>
      <c r="U134" s="1426"/>
      <c r="V134" s="1426"/>
      <c r="W134" s="1426"/>
      <c r="X134" s="1426"/>
      <c r="Y134" s="1426"/>
      <c r="Z134" s="1426"/>
      <c r="AA134" s="1426"/>
      <c r="AB134" s="1426"/>
      <c r="AC134" s="1426"/>
    </row>
    <row r="135" spans="1:29" ht="18.75" customHeight="1">
      <c r="A135" s="215" t="s">
        <v>612</v>
      </c>
      <c r="B135" s="202"/>
      <c r="C135" s="202"/>
      <c r="D135" s="202"/>
      <c r="E135" s="202"/>
      <c r="F135" s="204"/>
      <c r="G135" s="204"/>
      <c r="H135" s="204">
        <v>0</v>
      </c>
      <c r="I135" s="204"/>
      <c r="J135" s="1426"/>
      <c r="K135" s="1426"/>
      <c r="L135" s="1426"/>
      <c r="M135" s="1426"/>
      <c r="N135" s="1426"/>
      <c r="O135" s="1426"/>
      <c r="P135" s="1426"/>
      <c r="Q135" s="1426"/>
      <c r="R135" s="1426"/>
      <c r="S135" s="1426"/>
      <c r="T135" s="1426"/>
      <c r="U135" s="1426"/>
      <c r="V135" s="1426"/>
      <c r="W135" s="1426"/>
      <c r="X135" s="1426"/>
      <c r="Y135" s="1426"/>
      <c r="Z135" s="1426"/>
      <c r="AA135" s="1426"/>
      <c r="AB135" s="1426"/>
      <c r="AC135" s="1426"/>
    </row>
    <row r="136" spans="1:29" ht="18.75" customHeight="1">
      <c r="A136" s="215" t="s">
        <v>613</v>
      </c>
      <c r="B136" s="202"/>
      <c r="C136" s="202"/>
      <c r="D136" s="202"/>
      <c r="E136" s="202"/>
      <c r="F136" s="204"/>
      <c r="G136" s="204"/>
      <c r="H136" s="204">
        <v>0</v>
      </c>
      <c r="I136" s="204"/>
      <c r="J136" s="1429"/>
      <c r="K136" s="1429"/>
      <c r="L136" s="1429"/>
      <c r="M136" s="1429"/>
      <c r="N136" s="225"/>
      <c r="O136" s="225"/>
      <c r="P136" s="225"/>
      <c r="Q136" s="225"/>
      <c r="R136" s="225"/>
      <c r="S136" s="225"/>
      <c r="T136" s="225"/>
      <c r="U136" s="225"/>
      <c r="V136" s="225"/>
      <c r="W136" s="225"/>
      <c r="X136" s="225"/>
      <c r="Y136" s="225"/>
      <c r="Z136" s="225"/>
      <c r="AA136" s="225"/>
      <c r="AB136" s="225"/>
      <c r="AC136" s="225"/>
    </row>
    <row r="137" spans="1:29" ht="18.75" customHeight="1">
      <c r="A137" s="215" t="s">
        <v>614</v>
      </c>
      <c r="B137" s="202"/>
      <c r="C137" s="202"/>
      <c r="D137" s="202"/>
      <c r="E137" s="202"/>
      <c r="F137" s="204"/>
      <c r="G137" s="204"/>
      <c r="H137" s="223">
        <v>0</v>
      </c>
      <c r="I137" s="223"/>
      <c r="J137" s="1425"/>
      <c r="K137" s="1425"/>
      <c r="L137" s="1425"/>
      <c r="M137" s="1425"/>
      <c r="N137" s="1425"/>
      <c r="O137" s="1425"/>
      <c r="P137" s="1425"/>
      <c r="Q137" s="1425"/>
      <c r="R137" s="1425"/>
      <c r="S137" s="1425"/>
      <c r="T137" s="1425"/>
      <c r="U137" s="1425"/>
      <c r="V137" s="1425"/>
      <c r="W137" s="1425"/>
      <c r="X137" s="1425"/>
      <c r="Y137" s="1425"/>
      <c r="Z137" s="1425"/>
      <c r="AA137" s="1425"/>
      <c r="AB137" s="1425"/>
      <c r="AC137" s="1425"/>
    </row>
    <row r="138" spans="1:29" ht="18.75" customHeight="1">
      <c r="A138" s="215" t="s">
        <v>615</v>
      </c>
      <c r="B138" s="202"/>
      <c r="C138" s="202"/>
      <c r="D138" s="202"/>
      <c r="E138" s="202"/>
      <c r="F138" s="204"/>
      <c r="G138" s="204"/>
      <c r="H138" s="204">
        <v>0</v>
      </c>
      <c r="I138" s="204"/>
      <c r="J138" s="1426"/>
      <c r="K138" s="1426"/>
      <c r="L138" s="1426"/>
      <c r="M138" s="1426"/>
      <c r="N138" s="1426"/>
      <c r="O138" s="1426"/>
      <c r="P138" s="225"/>
      <c r="Q138" s="225"/>
      <c r="R138" s="225"/>
      <c r="S138" s="225"/>
      <c r="T138" s="225"/>
      <c r="U138" s="225"/>
      <c r="V138" s="225"/>
      <c r="W138" s="225"/>
      <c r="X138" s="225"/>
      <c r="Y138" s="225"/>
      <c r="Z138" s="225"/>
      <c r="AA138" s="225"/>
      <c r="AB138" s="225"/>
      <c r="AC138" s="225"/>
    </row>
    <row r="139" spans="1:29" ht="18.75" customHeight="1">
      <c r="A139" s="215" t="s">
        <v>616</v>
      </c>
      <c r="B139" s="202"/>
      <c r="C139" s="202"/>
      <c r="D139" s="202"/>
      <c r="E139" s="202"/>
      <c r="F139" s="204"/>
      <c r="G139" s="204"/>
      <c r="H139" s="204">
        <v>0</v>
      </c>
      <c r="I139" s="204"/>
      <c r="J139" s="1426"/>
      <c r="K139" s="1426"/>
      <c r="L139" s="1426"/>
      <c r="M139" s="1426"/>
      <c r="N139" s="1426"/>
      <c r="O139" s="1426"/>
      <c r="P139" s="1426"/>
      <c r="Q139" s="1426"/>
      <c r="R139" s="1426"/>
      <c r="S139" s="1426"/>
      <c r="T139" s="1426"/>
      <c r="U139" s="1426"/>
      <c r="V139" s="1426"/>
      <c r="W139" s="1426"/>
      <c r="X139" s="1426"/>
      <c r="Y139" s="1426"/>
      <c r="Z139" s="1426"/>
      <c r="AA139" s="1426"/>
      <c r="AB139" s="1426"/>
      <c r="AC139" s="1426"/>
    </row>
    <row r="140" spans="1:29" ht="18.75" customHeight="1">
      <c r="A140" s="226" t="s">
        <v>617</v>
      </c>
      <c r="B140" s="227"/>
      <c r="C140" s="227"/>
      <c r="D140" s="227"/>
      <c r="E140" s="227"/>
      <c r="F140" s="228"/>
      <c r="G140" s="228"/>
      <c r="H140" s="228"/>
      <c r="I140" s="229">
        <v>0</v>
      </c>
      <c r="J140" s="1428"/>
      <c r="K140" s="1428"/>
      <c r="L140" s="1428"/>
      <c r="M140" s="1428"/>
      <c r="N140" s="1428"/>
      <c r="O140" s="1428"/>
      <c r="P140" s="1428"/>
      <c r="Q140" s="1428"/>
      <c r="R140" s="1428"/>
      <c r="S140" s="1428"/>
      <c r="T140" s="1428"/>
      <c r="U140" s="1428"/>
      <c r="V140" s="1428"/>
      <c r="W140" s="1428"/>
      <c r="X140" s="1428"/>
      <c r="Y140" s="1428"/>
      <c r="Z140" s="1428"/>
      <c r="AA140" s="1428"/>
      <c r="AB140" s="1428"/>
      <c r="AC140" s="1428"/>
    </row>
    <row r="141" spans="1:29" ht="18.75" customHeight="1">
      <c r="A141" s="222"/>
      <c r="B141" s="202" t="s">
        <v>618</v>
      </c>
      <c r="C141" s="202"/>
      <c r="D141" s="202"/>
      <c r="E141" s="202"/>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row>
    <row r="142" spans="1:29" ht="18.75" customHeight="1">
      <c r="A142" s="215" t="s">
        <v>611</v>
      </c>
      <c r="B142" s="202"/>
      <c r="C142" s="202"/>
      <c r="D142" s="202"/>
      <c r="E142" s="202"/>
      <c r="F142" s="204"/>
      <c r="G142" s="204"/>
      <c r="H142" s="204">
        <v>0</v>
      </c>
      <c r="I142" s="204"/>
      <c r="J142" s="1426"/>
      <c r="K142" s="1426"/>
      <c r="L142" s="1426"/>
      <c r="M142" s="1426"/>
      <c r="N142" s="1426"/>
      <c r="O142" s="1426"/>
      <c r="P142" s="1426"/>
      <c r="Q142" s="1426"/>
      <c r="R142" s="1426"/>
      <c r="S142" s="1426"/>
      <c r="T142" s="1426"/>
      <c r="U142" s="1426"/>
      <c r="V142" s="1426"/>
      <c r="W142" s="1426"/>
      <c r="X142" s="1426"/>
      <c r="Y142" s="1426"/>
      <c r="Z142" s="1426"/>
      <c r="AA142" s="1426"/>
      <c r="AB142" s="1426"/>
      <c r="AC142" s="1426"/>
    </row>
    <row r="143" spans="1:29" ht="18.75" customHeight="1">
      <c r="A143" s="215" t="s">
        <v>612</v>
      </c>
      <c r="B143" s="202"/>
      <c r="C143" s="202"/>
      <c r="D143" s="202"/>
      <c r="E143" s="202"/>
      <c r="F143" s="204"/>
      <c r="G143" s="204"/>
      <c r="H143" s="204">
        <v>0</v>
      </c>
      <c r="I143" s="204"/>
      <c r="J143" s="1426"/>
      <c r="K143" s="1426"/>
      <c r="L143" s="1426"/>
      <c r="M143" s="1426"/>
      <c r="N143" s="1426"/>
      <c r="O143" s="1426"/>
      <c r="P143" s="1426"/>
      <c r="Q143" s="1426"/>
      <c r="R143" s="1426"/>
      <c r="S143" s="1426"/>
      <c r="T143" s="1426"/>
      <c r="U143" s="1426"/>
      <c r="V143" s="1426"/>
      <c r="W143" s="1426"/>
      <c r="X143" s="1426"/>
      <c r="Y143" s="1426"/>
      <c r="Z143" s="1426"/>
      <c r="AA143" s="1426"/>
      <c r="AB143" s="1426"/>
      <c r="AC143" s="1426"/>
    </row>
    <row r="144" spans="1:29" ht="18.75" customHeight="1">
      <c r="A144" s="215" t="s">
        <v>613</v>
      </c>
      <c r="B144" s="202"/>
      <c r="C144" s="202"/>
      <c r="D144" s="202"/>
      <c r="E144" s="202"/>
      <c r="F144" s="204"/>
      <c r="G144" s="204"/>
      <c r="H144" s="204">
        <v>0</v>
      </c>
      <c r="I144" s="204"/>
      <c r="J144" s="1429"/>
      <c r="K144" s="1429"/>
      <c r="L144" s="1429"/>
      <c r="M144" s="1429"/>
      <c r="N144" s="225"/>
      <c r="O144" s="225"/>
      <c r="P144" s="225"/>
      <c r="Q144" s="225"/>
      <c r="R144" s="225"/>
      <c r="S144" s="225"/>
      <c r="T144" s="225"/>
      <c r="U144" s="225"/>
      <c r="V144" s="225"/>
      <c r="W144" s="225"/>
      <c r="X144" s="225"/>
      <c r="Y144" s="225"/>
      <c r="Z144" s="225"/>
      <c r="AA144" s="225"/>
      <c r="AB144" s="225"/>
      <c r="AC144" s="225"/>
    </row>
    <row r="145" spans="1:29" ht="18.75" customHeight="1">
      <c r="A145" s="215" t="s">
        <v>614</v>
      </c>
      <c r="B145" s="202"/>
      <c r="C145" s="202"/>
      <c r="D145" s="202"/>
      <c r="E145" s="202"/>
      <c r="F145" s="204"/>
      <c r="G145" s="204"/>
      <c r="H145" s="223">
        <v>0</v>
      </c>
      <c r="I145" s="223"/>
      <c r="J145" s="1425"/>
      <c r="K145" s="1425"/>
      <c r="L145" s="1425"/>
      <c r="M145" s="1425"/>
      <c r="N145" s="1425"/>
      <c r="O145" s="1425"/>
      <c r="P145" s="1425"/>
      <c r="Q145" s="1425"/>
      <c r="R145" s="1425"/>
      <c r="S145" s="1425"/>
      <c r="T145" s="1425"/>
      <c r="U145" s="1425"/>
      <c r="V145" s="1425"/>
      <c r="W145" s="1425"/>
      <c r="X145" s="1425"/>
      <c r="Y145" s="1425"/>
      <c r="Z145" s="1425"/>
      <c r="AA145" s="1425"/>
      <c r="AB145" s="1425"/>
      <c r="AC145" s="1425"/>
    </row>
    <row r="146" spans="1:29" ht="18.75" customHeight="1">
      <c r="A146" s="215" t="s">
        <v>615</v>
      </c>
      <c r="B146" s="202"/>
      <c r="C146" s="202"/>
      <c r="D146" s="202"/>
      <c r="E146" s="202"/>
      <c r="F146" s="204"/>
      <c r="G146" s="204"/>
      <c r="H146" s="204">
        <v>0</v>
      </c>
      <c r="I146" s="204"/>
      <c r="J146" s="1426"/>
      <c r="K146" s="1426"/>
      <c r="L146" s="1426"/>
      <c r="M146" s="1426"/>
      <c r="N146" s="1426"/>
      <c r="O146" s="1426"/>
      <c r="P146" s="225"/>
      <c r="Q146" s="225"/>
      <c r="R146" s="225"/>
      <c r="S146" s="225"/>
      <c r="T146" s="225"/>
      <c r="U146" s="225"/>
      <c r="V146" s="225"/>
      <c r="W146" s="225"/>
      <c r="X146" s="225"/>
      <c r="Y146" s="225"/>
      <c r="Z146" s="225"/>
      <c r="AA146" s="225"/>
      <c r="AB146" s="225"/>
      <c r="AC146" s="225"/>
    </row>
    <row r="147" spans="1:29" ht="18.75" customHeight="1">
      <c r="A147" s="215" t="s">
        <v>616</v>
      </c>
      <c r="B147" s="202"/>
      <c r="C147" s="202"/>
      <c r="D147" s="202"/>
      <c r="E147" s="202"/>
      <c r="F147" s="204"/>
      <c r="G147" s="204"/>
      <c r="H147" s="204">
        <v>0</v>
      </c>
      <c r="I147" s="204"/>
      <c r="J147" s="1426"/>
      <c r="K147" s="1426"/>
      <c r="L147" s="1426"/>
      <c r="M147" s="1426"/>
      <c r="N147" s="1426"/>
      <c r="O147" s="1426"/>
      <c r="P147" s="1426"/>
      <c r="Q147" s="1426"/>
      <c r="R147" s="1426"/>
      <c r="S147" s="1426"/>
      <c r="T147" s="1426"/>
      <c r="U147" s="1426"/>
      <c r="V147" s="1426"/>
      <c r="W147" s="1426"/>
      <c r="X147" s="1426"/>
      <c r="Y147" s="1426"/>
      <c r="Z147" s="1426"/>
      <c r="AA147" s="1426"/>
      <c r="AB147" s="1426"/>
      <c r="AC147" s="1426"/>
    </row>
    <row r="148" spans="1:29" ht="18.75" customHeight="1">
      <c r="A148" s="226" t="s">
        <v>617</v>
      </c>
      <c r="B148" s="227"/>
      <c r="C148" s="227"/>
      <c r="D148" s="227"/>
      <c r="E148" s="227"/>
      <c r="F148" s="228"/>
      <c r="G148" s="228"/>
      <c r="H148" s="228"/>
      <c r="I148" s="229">
        <v>0</v>
      </c>
      <c r="J148" s="1428"/>
      <c r="K148" s="1428"/>
      <c r="L148" s="1428"/>
      <c r="M148" s="1428"/>
      <c r="N148" s="1428"/>
      <c r="O148" s="1428"/>
      <c r="P148" s="1428"/>
      <c r="Q148" s="1428"/>
      <c r="R148" s="1428"/>
      <c r="S148" s="1428"/>
      <c r="T148" s="1428"/>
      <c r="U148" s="1428"/>
      <c r="V148" s="1428"/>
      <c r="W148" s="1428"/>
      <c r="X148" s="1428"/>
      <c r="Y148" s="1428"/>
      <c r="Z148" s="1428"/>
      <c r="AA148" s="1428"/>
      <c r="AB148" s="1428"/>
      <c r="AC148" s="1428"/>
    </row>
    <row r="149" spans="1:29" ht="18.75" customHeight="1">
      <c r="A149" s="215" t="s">
        <v>611</v>
      </c>
      <c r="B149" s="202"/>
      <c r="C149" s="202"/>
      <c r="D149" s="202"/>
      <c r="E149" s="202"/>
      <c r="F149" s="204"/>
      <c r="G149" s="204"/>
      <c r="H149" s="204">
        <v>0</v>
      </c>
      <c r="I149" s="204"/>
      <c r="J149" s="1426"/>
      <c r="K149" s="1426"/>
      <c r="L149" s="1426"/>
      <c r="M149" s="1426"/>
      <c r="N149" s="1426"/>
      <c r="O149" s="1426"/>
      <c r="P149" s="1426"/>
      <c r="Q149" s="1426"/>
      <c r="R149" s="1426"/>
      <c r="S149" s="1426"/>
      <c r="T149" s="1426"/>
      <c r="U149" s="1426"/>
      <c r="V149" s="1426"/>
      <c r="W149" s="1426"/>
      <c r="X149" s="1426"/>
      <c r="Y149" s="1426"/>
      <c r="Z149" s="1426"/>
      <c r="AA149" s="1426"/>
      <c r="AB149" s="1426"/>
      <c r="AC149" s="1426"/>
    </row>
    <row r="150" spans="1:29" ht="18.75" customHeight="1">
      <c r="A150" s="215" t="s">
        <v>612</v>
      </c>
      <c r="B150" s="202"/>
      <c r="C150" s="202"/>
      <c r="D150" s="202"/>
      <c r="E150" s="202"/>
      <c r="F150" s="204"/>
      <c r="G150" s="204"/>
      <c r="H150" s="204">
        <v>0</v>
      </c>
      <c r="I150" s="204"/>
      <c r="J150" s="1426"/>
      <c r="K150" s="1426"/>
      <c r="L150" s="1426"/>
      <c r="M150" s="1426"/>
      <c r="N150" s="1426"/>
      <c r="O150" s="1426"/>
      <c r="P150" s="1426"/>
      <c r="Q150" s="1426"/>
      <c r="R150" s="1426"/>
      <c r="S150" s="1426"/>
      <c r="T150" s="1426"/>
      <c r="U150" s="1426"/>
      <c r="V150" s="1426"/>
      <c r="W150" s="1426"/>
      <c r="X150" s="1426"/>
      <c r="Y150" s="1426"/>
      <c r="Z150" s="1426"/>
      <c r="AA150" s="1426"/>
      <c r="AB150" s="1426"/>
      <c r="AC150" s="1426"/>
    </row>
    <row r="151" spans="1:29" ht="18.75" customHeight="1">
      <c r="A151" s="215" t="s">
        <v>613</v>
      </c>
      <c r="B151" s="202"/>
      <c r="C151" s="202"/>
      <c r="D151" s="202"/>
      <c r="E151" s="202"/>
      <c r="F151" s="204"/>
      <c r="G151" s="204"/>
      <c r="H151" s="204">
        <v>0</v>
      </c>
      <c r="I151" s="204"/>
      <c r="J151" s="1429"/>
      <c r="K151" s="1429"/>
      <c r="L151" s="1429"/>
      <c r="M151" s="1429"/>
      <c r="N151" s="225"/>
      <c r="O151" s="225"/>
      <c r="P151" s="225"/>
      <c r="Q151" s="225"/>
      <c r="R151" s="225"/>
      <c r="S151" s="225"/>
      <c r="T151" s="225"/>
      <c r="U151" s="225"/>
      <c r="V151" s="225"/>
      <c r="W151" s="225"/>
      <c r="X151" s="225"/>
      <c r="Y151" s="225"/>
      <c r="Z151" s="225"/>
      <c r="AA151" s="225"/>
      <c r="AB151" s="225"/>
      <c r="AC151" s="225"/>
    </row>
    <row r="152" spans="1:29" ht="18.75" customHeight="1">
      <c r="A152" s="215" t="s">
        <v>614</v>
      </c>
      <c r="B152" s="202"/>
      <c r="C152" s="202"/>
      <c r="D152" s="202"/>
      <c r="E152" s="202"/>
      <c r="F152" s="204"/>
      <c r="G152" s="204"/>
      <c r="H152" s="223">
        <v>0</v>
      </c>
      <c r="I152" s="223"/>
      <c r="J152" s="1425"/>
      <c r="K152" s="1425"/>
      <c r="L152" s="1425"/>
      <c r="M152" s="1425"/>
      <c r="N152" s="1425"/>
      <c r="O152" s="1425"/>
      <c r="P152" s="1425"/>
      <c r="Q152" s="1425"/>
      <c r="R152" s="1425"/>
      <c r="S152" s="1425"/>
      <c r="T152" s="1425"/>
      <c r="U152" s="1425"/>
      <c r="V152" s="1425"/>
      <c r="W152" s="1425"/>
      <c r="X152" s="1425"/>
      <c r="Y152" s="1425"/>
      <c r="Z152" s="1425"/>
      <c r="AA152" s="1425"/>
      <c r="AB152" s="1425"/>
      <c r="AC152" s="1425"/>
    </row>
    <row r="153" spans="1:29" ht="18.75" customHeight="1">
      <c r="A153" s="215" t="s">
        <v>615</v>
      </c>
      <c r="B153" s="202"/>
      <c r="C153" s="202"/>
      <c r="D153" s="202"/>
      <c r="E153" s="202"/>
      <c r="F153" s="204"/>
      <c r="G153" s="204"/>
      <c r="H153" s="204">
        <v>0</v>
      </c>
      <c r="I153" s="204"/>
      <c r="J153" s="1426"/>
      <c r="K153" s="1426"/>
      <c r="L153" s="1426"/>
      <c r="M153" s="1426"/>
      <c r="N153" s="1426"/>
      <c r="O153" s="1426"/>
      <c r="P153" s="225"/>
      <c r="Q153" s="225"/>
      <c r="R153" s="225"/>
      <c r="S153" s="225"/>
      <c r="T153" s="225"/>
      <c r="U153" s="225"/>
      <c r="V153" s="225"/>
      <c r="W153" s="225"/>
      <c r="X153" s="225"/>
      <c r="Y153" s="225"/>
      <c r="Z153" s="225"/>
      <c r="AA153" s="225"/>
      <c r="AB153" s="225"/>
      <c r="AC153" s="225"/>
    </row>
    <row r="154" spans="1:29" ht="18.75" customHeight="1">
      <c r="A154" s="215" t="s">
        <v>616</v>
      </c>
      <c r="B154" s="202"/>
      <c r="C154" s="202"/>
      <c r="D154" s="202"/>
      <c r="E154" s="202"/>
      <c r="F154" s="204"/>
      <c r="G154" s="204"/>
      <c r="H154" s="204">
        <v>0</v>
      </c>
      <c r="I154" s="204"/>
      <c r="J154" s="1426"/>
      <c r="K154" s="1426"/>
      <c r="L154" s="1426"/>
      <c r="M154" s="1426"/>
      <c r="N154" s="1426"/>
      <c r="O154" s="1426"/>
      <c r="P154" s="1426"/>
      <c r="Q154" s="1426"/>
      <c r="R154" s="1426"/>
      <c r="S154" s="1426"/>
      <c r="T154" s="1426"/>
      <c r="U154" s="1426"/>
      <c r="V154" s="1426"/>
      <c r="W154" s="1426"/>
      <c r="X154" s="1426"/>
      <c r="Y154" s="1426"/>
      <c r="Z154" s="1426"/>
      <c r="AA154" s="1426"/>
      <c r="AB154" s="1426"/>
      <c r="AC154" s="1426"/>
    </row>
    <row r="155" spans="1:29" ht="18.75" customHeight="1">
      <c r="A155" s="226" t="s">
        <v>617</v>
      </c>
      <c r="B155" s="227"/>
      <c r="C155" s="227"/>
      <c r="D155" s="227"/>
      <c r="E155" s="227"/>
      <c r="F155" s="228"/>
      <c r="G155" s="228"/>
      <c r="H155" s="228"/>
      <c r="I155" s="229">
        <v>0</v>
      </c>
      <c r="J155" s="1428"/>
      <c r="K155" s="1428"/>
      <c r="L155" s="1428"/>
      <c r="M155" s="1428"/>
      <c r="N155" s="1428"/>
      <c r="O155" s="1428"/>
      <c r="P155" s="1428"/>
      <c r="Q155" s="1428"/>
      <c r="R155" s="1428"/>
      <c r="S155" s="1428"/>
      <c r="T155" s="1428"/>
      <c r="U155" s="1428"/>
      <c r="V155" s="1428"/>
      <c r="W155" s="1428"/>
      <c r="X155" s="1428"/>
      <c r="Y155" s="1428"/>
      <c r="Z155" s="1428"/>
      <c r="AA155" s="1428"/>
      <c r="AB155" s="1428"/>
      <c r="AC155" s="1428"/>
    </row>
    <row r="156" spans="1:29" ht="18.75" customHeight="1">
      <c r="A156" s="215" t="s">
        <v>611</v>
      </c>
      <c r="B156" s="202"/>
      <c r="C156" s="202"/>
      <c r="D156" s="202"/>
      <c r="E156" s="202"/>
      <c r="F156" s="204"/>
      <c r="G156" s="204"/>
      <c r="H156" s="204">
        <v>0</v>
      </c>
      <c r="I156" s="204"/>
      <c r="J156" s="1426"/>
      <c r="K156" s="1426"/>
      <c r="L156" s="1426"/>
      <c r="M156" s="1426"/>
      <c r="N156" s="1426"/>
      <c r="O156" s="1426"/>
      <c r="P156" s="1426"/>
      <c r="Q156" s="1426"/>
      <c r="R156" s="1426"/>
      <c r="S156" s="1426"/>
      <c r="T156" s="1426"/>
      <c r="U156" s="1426"/>
      <c r="V156" s="1426"/>
      <c r="W156" s="1426"/>
      <c r="X156" s="1426"/>
      <c r="Y156" s="1426"/>
      <c r="Z156" s="1426"/>
      <c r="AA156" s="1426"/>
      <c r="AB156" s="1426"/>
      <c r="AC156" s="1426"/>
    </row>
    <row r="157" spans="1:29" ht="18.75" customHeight="1">
      <c r="A157" s="215" t="s">
        <v>612</v>
      </c>
      <c r="B157" s="202"/>
      <c r="C157" s="202"/>
      <c r="D157" s="202"/>
      <c r="E157" s="202"/>
      <c r="F157" s="204"/>
      <c r="G157" s="204"/>
      <c r="H157" s="204">
        <v>0</v>
      </c>
      <c r="I157" s="204"/>
      <c r="J157" s="1426"/>
      <c r="K157" s="1426"/>
      <c r="L157" s="1426"/>
      <c r="M157" s="1426"/>
      <c r="N157" s="1426"/>
      <c r="O157" s="1426"/>
      <c r="P157" s="1426"/>
      <c r="Q157" s="1426"/>
      <c r="R157" s="1426"/>
      <c r="S157" s="1426"/>
      <c r="T157" s="1426"/>
      <c r="U157" s="1426"/>
      <c r="V157" s="1426"/>
      <c r="W157" s="1426"/>
      <c r="X157" s="1426"/>
      <c r="Y157" s="1426"/>
      <c r="Z157" s="1426"/>
      <c r="AA157" s="1426"/>
      <c r="AB157" s="1426"/>
      <c r="AC157" s="1426"/>
    </row>
    <row r="158" spans="1:29" ht="18.75" customHeight="1">
      <c r="A158" s="215" t="s">
        <v>613</v>
      </c>
      <c r="B158" s="202"/>
      <c r="C158" s="202"/>
      <c r="D158" s="202"/>
      <c r="E158" s="202"/>
      <c r="F158" s="204"/>
      <c r="G158" s="204"/>
      <c r="H158" s="204">
        <v>0</v>
      </c>
      <c r="I158" s="204"/>
      <c r="J158" s="1429"/>
      <c r="K158" s="1429"/>
      <c r="L158" s="1429"/>
      <c r="M158" s="1429"/>
      <c r="N158" s="225"/>
      <c r="O158" s="225"/>
      <c r="P158" s="225"/>
      <c r="Q158" s="225"/>
      <c r="R158" s="225"/>
      <c r="S158" s="225"/>
      <c r="T158" s="225"/>
      <c r="U158" s="225"/>
      <c r="V158" s="225"/>
      <c r="W158" s="225"/>
      <c r="X158" s="225"/>
      <c r="Y158" s="225"/>
      <c r="Z158" s="225"/>
      <c r="AA158" s="225"/>
      <c r="AB158" s="225"/>
      <c r="AC158" s="225"/>
    </row>
    <row r="159" spans="1:29" ht="18.75" customHeight="1">
      <c r="A159" s="215" t="s">
        <v>614</v>
      </c>
      <c r="B159" s="202"/>
      <c r="C159" s="202"/>
      <c r="D159" s="202"/>
      <c r="E159" s="202"/>
      <c r="F159" s="204"/>
      <c r="G159" s="204"/>
      <c r="H159" s="223">
        <v>0</v>
      </c>
      <c r="I159" s="223"/>
      <c r="J159" s="1425"/>
      <c r="K159" s="1425"/>
      <c r="L159" s="1425"/>
      <c r="M159" s="1425"/>
      <c r="N159" s="1425"/>
      <c r="O159" s="1425"/>
      <c r="P159" s="1425"/>
      <c r="Q159" s="1425"/>
      <c r="R159" s="1425"/>
      <c r="S159" s="1425"/>
      <c r="T159" s="1425"/>
      <c r="U159" s="1425"/>
      <c r="V159" s="1425"/>
      <c r="W159" s="1425"/>
      <c r="X159" s="1425"/>
      <c r="Y159" s="1425"/>
      <c r="Z159" s="1425"/>
      <c r="AA159" s="1425"/>
      <c r="AB159" s="1425"/>
      <c r="AC159" s="1425"/>
    </row>
    <row r="160" spans="1:29" ht="18.75" customHeight="1">
      <c r="A160" s="215" t="s">
        <v>615</v>
      </c>
      <c r="B160" s="202"/>
      <c r="C160" s="202"/>
      <c r="D160" s="202"/>
      <c r="E160" s="202"/>
      <c r="F160" s="204"/>
      <c r="G160" s="204"/>
      <c r="H160" s="204">
        <v>0</v>
      </c>
      <c r="I160" s="204"/>
      <c r="J160" s="1426"/>
      <c r="K160" s="1426"/>
      <c r="L160" s="1426"/>
      <c r="M160" s="1426"/>
      <c r="N160" s="1426"/>
      <c r="O160" s="1426"/>
      <c r="P160" s="225"/>
      <c r="Q160" s="225"/>
      <c r="R160" s="225"/>
      <c r="S160" s="225"/>
      <c r="T160" s="225"/>
      <c r="U160" s="225"/>
      <c r="V160" s="225"/>
      <c r="W160" s="225"/>
      <c r="X160" s="225"/>
      <c r="Y160" s="225"/>
      <c r="Z160" s="225"/>
      <c r="AA160" s="225"/>
      <c r="AB160" s="225"/>
      <c r="AC160" s="225"/>
    </row>
    <row r="161" spans="1:29" ht="18.75" customHeight="1">
      <c r="A161" s="215" t="s">
        <v>616</v>
      </c>
      <c r="B161" s="202"/>
      <c r="C161" s="202"/>
      <c r="D161" s="202"/>
      <c r="E161" s="202"/>
      <c r="F161" s="204"/>
      <c r="G161" s="204"/>
      <c r="H161" s="204">
        <v>0</v>
      </c>
      <c r="I161" s="204"/>
      <c r="J161" s="1426"/>
      <c r="K161" s="1426"/>
      <c r="L161" s="1426"/>
      <c r="M161" s="1426"/>
      <c r="N161" s="1426"/>
      <c r="O161" s="1426"/>
      <c r="P161" s="1426"/>
      <c r="Q161" s="1426"/>
      <c r="R161" s="1426"/>
      <c r="S161" s="1426"/>
      <c r="T161" s="1426"/>
      <c r="U161" s="1426"/>
      <c r="V161" s="1426"/>
      <c r="W161" s="1426"/>
      <c r="X161" s="1426"/>
      <c r="Y161" s="1426"/>
      <c r="Z161" s="1426"/>
      <c r="AA161" s="1426"/>
      <c r="AB161" s="1426"/>
      <c r="AC161" s="1426"/>
    </row>
    <row r="162" spans="1:29" ht="18.75" customHeight="1">
      <c r="A162" s="230" t="s">
        <v>617</v>
      </c>
      <c r="B162" s="202"/>
      <c r="C162" s="202"/>
      <c r="D162" s="202"/>
      <c r="E162" s="202"/>
      <c r="F162" s="204"/>
      <c r="G162" s="204"/>
      <c r="H162" s="204"/>
      <c r="I162" s="231">
        <v>0</v>
      </c>
      <c r="J162" s="1427"/>
      <c r="K162" s="1427"/>
      <c r="L162" s="1427"/>
      <c r="M162" s="1427"/>
      <c r="N162" s="1427"/>
      <c r="O162" s="1427"/>
      <c r="P162" s="1427"/>
      <c r="Q162" s="1427"/>
      <c r="R162" s="1427"/>
      <c r="S162" s="1427"/>
      <c r="T162" s="1427"/>
      <c r="U162" s="1427"/>
      <c r="V162" s="1427"/>
      <c r="W162" s="1427"/>
      <c r="X162" s="1427"/>
      <c r="Y162" s="1427"/>
      <c r="Z162" s="1427"/>
      <c r="AA162" s="1427"/>
      <c r="AB162" s="1427"/>
      <c r="AC162" s="1427"/>
    </row>
    <row r="163" spans="1:29" ht="18.75" customHeight="1">
      <c r="A163" s="1417" t="s">
        <v>619</v>
      </c>
      <c r="B163" s="1417"/>
      <c r="C163" s="1417"/>
      <c r="D163" s="1417"/>
      <c r="E163" s="1417"/>
      <c r="F163" s="1417"/>
      <c r="G163" s="1417"/>
      <c r="H163" s="1417"/>
      <c r="I163" s="1417"/>
      <c r="J163" s="1417"/>
      <c r="K163" s="1417"/>
      <c r="L163" s="1417"/>
      <c r="M163" s="1417"/>
      <c r="N163" s="1417"/>
      <c r="O163" s="1417"/>
      <c r="P163" s="1417"/>
      <c r="Q163" s="232"/>
      <c r="R163" s="232"/>
      <c r="S163" s="232"/>
      <c r="T163" s="232"/>
      <c r="U163" s="232"/>
      <c r="V163" s="232"/>
      <c r="W163" s="232"/>
      <c r="X163" s="232"/>
      <c r="Y163" s="232"/>
      <c r="Z163" s="232"/>
      <c r="AA163" s="232"/>
      <c r="AB163" s="232"/>
      <c r="AC163" s="232"/>
    </row>
    <row r="164" spans="1:29" ht="18.75" customHeight="1">
      <c r="A164" s="215" t="s">
        <v>611</v>
      </c>
      <c r="B164" s="202"/>
      <c r="C164" s="202"/>
      <c r="D164" s="202"/>
      <c r="E164" s="202"/>
      <c r="F164" s="204"/>
      <c r="G164" s="204"/>
      <c r="H164" s="204">
        <v>0</v>
      </c>
      <c r="I164" s="204"/>
      <c r="J164" s="1416">
        <f>第二面!K160</f>
        <v>0</v>
      </c>
      <c r="K164" s="1416"/>
      <c r="L164" s="1416"/>
      <c r="M164" s="1416"/>
      <c r="N164" s="1416"/>
      <c r="O164" s="1416"/>
      <c r="P164" s="1416"/>
      <c r="Q164" s="1416"/>
      <c r="R164" s="1416"/>
      <c r="S164" s="1416"/>
      <c r="T164" s="1416"/>
      <c r="U164" s="1416"/>
      <c r="V164" s="1416"/>
      <c r="W164" s="1416"/>
      <c r="X164" s="1416"/>
      <c r="Y164" s="1416"/>
      <c r="Z164" s="1416"/>
      <c r="AA164" s="1416"/>
      <c r="AB164" s="1416"/>
      <c r="AC164" s="1416"/>
    </row>
    <row r="165" spans="1:29" ht="18.75" customHeight="1">
      <c r="A165" s="215" t="s">
        <v>339</v>
      </c>
      <c r="B165" s="202"/>
      <c r="C165" s="202"/>
      <c r="D165" s="202"/>
      <c r="E165" s="202"/>
      <c r="F165" s="204"/>
      <c r="G165" s="204"/>
      <c r="H165" s="225" t="s">
        <v>608</v>
      </c>
      <c r="I165" s="204"/>
      <c r="J165" s="1420" t="s">
        <v>620</v>
      </c>
      <c r="K165" s="1420"/>
      <c r="L165" s="1420"/>
      <c r="M165" s="1420"/>
      <c r="N165" s="1421">
        <f>第二面!N161</f>
        <v>0</v>
      </c>
      <c r="O165" s="1421"/>
      <c r="P165" s="1421"/>
      <c r="Q165" s="280" t="s">
        <v>396</v>
      </c>
      <c r="R165" s="281" t="s">
        <v>621</v>
      </c>
      <c r="S165" s="1422">
        <f>第二面!V161</f>
        <v>0</v>
      </c>
      <c r="T165" s="1422"/>
      <c r="U165" s="1422"/>
      <c r="V165" s="1422"/>
      <c r="W165" s="1422"/>
      <c r="X165" s="1422"/>
      <c r="Y165" s="281" t="s">
        <v>387</v>
      </c>
      <c r="Z165" s="280"/>
      <c r="AA165" s="280"/>
      <c r="AB165" s="280"/>
      <c r="AC165" s="280"/>
    </row>
    <row r="166" spans="1:29" ht="18.75" customHeight="1">
      <c r="A166" s="233"/>
      <c r="B166" s="202"/>
      <c r="C166" s="202"/>
      <c r="D166" s="202"/>
      <c r="E166" s="202"/>
      <c r="F166" s="204"/>
      <c r="G166" s="204"/>
      <c r="H166" s="204">
        <v>0</v>
      </c>
      <c r="I166" s="204"/>
      <c r="J166" s="1416">
        <f>第二面!K162</f>
        <v>0</v>
      </c>
      <c r="K166" s="1416"/>
      <c r="L166" s="1416"/>
      <c r="M166" s="1416"/>
      <c r="N166" s="1416"/>
      <c r="O166" s="1416"/>
      <c r="P166" s="1416"/>
      <c r="Q166" s="1416"/>
      <c r="R166" s="1416"/>
      <c r="S166" s="1416"/>
      <c r="T166" s="1416"/>
      <c r="U166" s="1416"/>
      <c r="V166" s="1416"/>
      <c r="W166" s="1416"/>
      <c r="X166" s="1416"/>
      <c r="Y166" s="1416"/>
      <c r="Z166" s="1416"/>
      <c r="AA166" s="1416"/>
      <c r="AB166" s="1416"/>
      <c r="AC166" s="1416"/>
    </row>
    <row r="167" spans="1:29" ht="18.75" customHeight="1">
      <c r="A167" s="215" t="s">
        <v>613</v>
      </c>
      <c r="B167" s="202"/>
      <c r="C167" s="202"/>
      <c r="D167" s="202"/>
      <c r="E167" s="202"/>
      <c r="F167" s="204"/>
      <c r="G167" s="204"/>
      <c r="H167" s="204">
        <v>0</v>
      </c>
      <c r="I167" s="204"/>
      <c r="J167" s="1423">
        <f>第二面!K163</f>
        <v>0</v>
      </c>
      <c r="K167" s="1423"/>
      <c r="L167" s="1423"/>
      <c r="M167" s="1423"/>
      <c r="N167" s="280"/>
      <c r="O167" s="280"/>
      <c r="P167" s="280"/>
      <c r="Q167" s="280"/>
      <c r="R167" s="280"/>
      <c r="S167" s="280"/>
      <c r="T167" s="280"/>
      <c r="U167" s="280"/>
      <c r="V167" s="280"/>
      <c r="W167" s="280"/>
      <c r="X167" s="280"/>
      <c r="Y167" s="280"/>
      <c r="Z167" s="280"/>
      <c r="AA167" s="280"/>
      <c r="AB167" s="280"/>
      <c r="AC167" s="280"/>
    </row>
    <row r="168" spans="1:29" ht="18.75" customHeight="1">
      <c r="A168" s="215" t="s">
        <v>622</v>
      </c>
      <c r="B168" s="202"/>
      <c r="C168" s="202"/>
      <c r="D168" s="202"/>
      <c r="E168" s="202"/>
      <c r="F168" s="204"/>
      <c r="G168" s="204"/>
      <c r="H168" s="223">
        <v>0</v>
      </c>
      <c r="I168" s="223"/>
      <c r="J168" s="1424">
        <f>第二面!K164</f>
        <v>0</v>
      </c>
      <c r="K168" s="1424"/>
      <c r="L168" s="1424"/>
      <c r="M168" s="1424"/>
      <c r="N168" s="1424"/>
      <c r="O168" s="1424"/>
      <c r="P168" s="1424"/>
      <c r="Q168" s="1424"/>
      <c r="R168" s="1424"/>
      <c r="S168" s="1424"/>
      <c r="T168" s="1424"/>
      <c r="U168" s="1424"/>
      <c r="V168" s="1424"/>
      <c r="W168" s="1424"/>
      <c r="X168" s="1424"/>
      <c r="Y168" s="1424"/>
      <c r="Z168" s="1424"/>
      <c r="AA168" s="1424"/>
      <c r="AB168" s="1424"/>
      <c r="AC168" s="1424"/>
    </row>
    <row r="169" spans="1:29" ht="18.75" customHeight="1">
      <c r="A169" s="215" t="s">
        <v>623</v>
      </c>
      <c r="B169" s="202"/>
      <c r="C169" s="202"/>
      <c r="D169" s="202"/>
      <c r="E169" s="202"/>
      <c r="F169" s="204"/>
      <c r="G169" s="204"/>
      <c r="H169" s="204">
        <v>0</v>
      </c>
      <c r="I169" s="204"/>
      <c r="J169" s="1416">
        <f>第二面!K165</f>
        <v>0</v>
      </c>
      <c r="K169" s="1416"/>
      <c r="L169" s="1416"/>
      <c r="M169" s="1416"/>
      <c r="N169" s="1416"/>
      <c r="O169" s="1416"/>
      <c r="P169" s="280"/>
      <c r="Q169" s="280"/>
      <c r="R169" s="280"/>
      <c r="S169" s="280"/>
      <c r="T169" s="280"/>
      <c r="U169" s="280"/>
      <c r="V169" s="280"/>
      <c r="W169" s="280"/>
      <c r="X169" s="280"/>
      <c r="Y169" s="280"/>
      <c r="Z169" s="280"/>
      <c r="AA169" s="280"/>
      <c r="AB169" s="280"/>
      <c r="AC169" s="280"/>
    </row>
    <row r="170" spans="1:29" ht="18.75" customHeight="1">
      <c r="A170" s="205" t="s">
        <v>624</v>
      </c>
      <c r="B170" s="205"/>
      <c r="C170" s="205"/>
      <c r="D170" s="205"/>
      <c r="E170" s="205"/>
      <c r="F170" s="205"/>
      <c r="G170" s="205"/>
      <c r="H170" s="205"/>
      <c r="I170" s="205"/>
      <c r="J170" s="205"/>
      <c r="K170" s="205"/>
      <c r="L170" s="205"/>
      <c r="M170" s="205"/>
      <c r="N170" s="205"/>
      <c r="O170" s="205"/>
      <c r="P170" s="205"/>
      <c r="Q170" s="234"/>
      <c r="R170" s="234"/>
      <c r="S170" s="234"/>
      <c r="T170" s="234"/>
      <c r="U170" s="234"/>
      <c r="V170" s="234"/>
      <c r="W170" s="234"/>
      <c r="X170" s="234"/>
      <c r="Y170" s="234"/>
      <c r="Z170" s="234"/>
      <c r="AA170" s="234"/>
      <c r="AB170" s="232"/>
      <c r="AC170" s="232"/>
    </row>
    <row r="171" spans="1:29" ht="18.75" customHeight="1">
      <c r="A171" s="209"/>
      <c r="B171" s="209"/>
      <c r="C171" s="209"/>
      <c r="D171" s="209"/>
      <c r="E171" s="209"/>
      <c r="F171" s="235"/>
      <c r="G171" s="235"/>
      <c r="H171" s="235"/>
      <c r="I171" s="235"/>
      <c r="J171" s="235"/>
      <c r="K171" s="235"/>
      <c r="L171" s="235"/>
      <c r="M171" s="235"/>
      <c r="N171" s="235"/>
      <c r="O171" s="235"/>
      <c r="P171" s="235"/>
      <c r="Q171" s="235"/>
      <c r="R171" s="235"/>
      <c r="S171" s="235"/>
      <c r="T171" s="235"/>
      <c r="U171" s="235"/>
      <c r="V171" s="235"/>
      <c r="W171" s="235"/>
      <c r="X171" s="235"/>
      <c r="Y171" s="235"/>
      <c r="Z171" s="235"/>
      <c r="AA171" s="235"/>
      <c r="AB171" s="321"/>
      <c r="AC171" s="321"/>
    </row>
    <row r="172" spans="1:29" ht="18.75" customHeight="1">
      <c r="A172" s="302" t="s">
        <v>625</v>
      </c>
      <c r="B172" s="302"/>
      <c r="C172" s="302"/>
      <c r="D172" s="302"/>
      <c r="E172" s="302"/>
      <c r="F172" s="302"/>
      <c r="G172" s="302"/>
      <c r="H172" s="302"/>
      <c r="I172" s="302"/>
      <c r="J172" s="302"/>
      <c r="K172" s="302"/>
      <c r="L172" s="302"/>
      <c r="M172" s="302"/>
      <c r="N172" s="302"/>
      <c r="O172" s="302"/>
      <c r="P172" s="302"/>
      <c r="Q172" s="302"/>
      <c r="R172" s="302"/>
      <c r="S172" s="302"/>
      <c r="T172" s="302"/>
      <c r="U172" s="302"/>
      <c r="V172" s="302"/>
      <c r="W172" s="302"/>
      <c r="X172" s="302"/>
      <c r="Y172" s="302"/>
      <c r="Z172" s="302"/>
      <c r="AA172" s="302"/>
      <c r="AB172" s="202"/>
      <c r="AC172" s="202"/>
    </row>
    <row r="173" spans="1:29" ht="18.75" customHeight="1">
      <c r="A173" s="284"/>
      <c r="B173" s="233" t="s">
        <v>626</v>
      </c>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02"/>
      <c r="AC173" s="202"/>
    </row>
    <row r="174" spans="1:29" ht="18.75" customHeight="1">
      <c r="A174" s="1417" t="s">
        <v>627</v>
      </c>
      <c r="B174" s="1417"/>
      <c r="C174" s="1417"/>
      <c r="D174" s="1417"/>
      <c r="E174" s="1417"/>
      <c r="F174" s="1417"/>
      <c r="G174" s="1417"/>
      <c r="H174" s="1417"/>
      <c r="I174" s="1417"/>
      <c r="J174" s="1417"/>
      <c r="K174" s="1417"/>
      <c r="L174" s="1417"/>
      <c r="M174" s="1417"/>
      <c r="N174" s="1417"/>
      <c r="O174" s="1417"/>
      <c r="P174" s="1417"/>
      <c r="Q174" s="205"/>
      <c r="R174" s="205"/>
      <c r="S174" s="205"/>
      <c r="T174" s="205"/>
      <c r="U174" s="205"/>
      <c r="V174" s="205"/>
      <c r="W174" s="205"/>
      <c r="X174" s="205"/>
      <c r="Y174" s="205"/>
      <c r="Z174" s="205"/>
      <c r="AA174" s="205"/>
      <c r="AB174" s="205"/>
      <c r="AC174" s="205"/>
    </row>
    <row r="175" spans="1:29" ht="34.5" customHeight="1">
      <c r="A175" s="215" t="s">
        <v>628</v>
      </c>
      <c r="B175" s="202"/>
      <c r="C175" s="202"/>
      <c r="D175" s="202"/>
      <c r="E175" s="202"/>
      <c r="F175" s="1418">
        <f>第三面!F3</f>
        <v>0</v>
      </c>
      <c r="G175" s="1418"/>
      <c r="H175" s="1418"/>
      <c r="I175" s="1418"/>
      <c r="J175" s="1418"/>
      <c r="K175" s="1418"/>
      <c r="L175" s="1418"/>
      <c r="M175" s="1418"/>
      <c r="N175" s="1418"/>
      <c r="O175" s="1418"/>
      <c r="P175" s="1418"/>
      <c r="Q175" s="1418"/>
      <c r="R175" s="1418"/>
      <c r="S175" s="1418"/>
      <c r="T175" s="1418"/>
      <c r="U175" s="1418"/>
      <c r="V175" s="1418"/>
      <c r="W175" s="1418"/>
      <c r="X175" s="1418"/>
      <c r="Y175" s="1418"/>
      <c r="Z175" s="1418"/>
      <c r="AA175" s="1418"/>
      <c r="AB175" s="1418"/>
      <c r="AC175" s="202"/>
    </row>
    <row r="176" spans="1:29" ht="18.75" customHeight="1">
      <c r="A176" s="215" t="s">
        <v>629</v>
      </c>
      <c r="B176" s="209"/>
      <c r="C176" s="209"/>
      <c r="D176" s="209"/>
      <c r="E176" s="209"/>
      <c r="F176" s="1419">
        <f>第三面!F4</f>
        <v>0</v>
      </c>
      <c r="G176" s="1419"/>
      <c r="H176" s="1419"/>
      <c r="I176" s="1419"/>
      <c r="J176" s="1419"/>
      <c r="K176" s="1419"/>
      <c r="L176" s="1419"/>
      <c r="M176" s="1419"/>
      <c r="N176" s="1419"/>
      <c r="O176" s="1419"/>
      <c r="P176" s="1419"/>
      <c r="Q176" s="1419"/>
      <c r="R176" s="1419"/>
      <c r="S176" s="1419"/>
      <c r="T176" s="1419"/>
      <c r="U176" s="1419"/>
      <c r="V176" s="1419"/>
      <c r="W176" s="1419"/>
      <c r="X176" s="1419"/>
      <c r="Y176" s="1419"/>
      <c r="Z176" s="1419"/>
      <c r="AA176" s="1419"/>
      <c r="AB176" s="1419"/>
      <c r="AC176" s="209"/>
    </row>
    <row r="177" spans="1:29" ht="18.75" customHeight="1">
      <c r="A177" s="1417" t="s">
        <v>630</v>
      </c>
      <c r="B177" s="1417"/>
      <c r="C177" s="1417"/>
      <c r="D177" s="1417"/>
      <c r="E177" s="1417"/>
      <c r="F177" s="1417"/>
      <c r="G177" s="1417"/>
      <c r="H177" s="1417"/>
      <c r="I177" s="1417"/>
      <c r="J177" s="1417"/>
      <c r="K177" s="1417"/>
      <c r="L177" s="1417"/>
      <c r="M177" s="1417"/>
      <c r="N177" s="1417"/>
      <c r="O177" s="1417"/>
      <c r="P177" s="1417"/>
      <c r="Q177" s="202"/>
      <c r="R177" s="202"/>
      <c r="S177" s="202"/>
      <c r="T177" s="202"/>
      <c r="U177" s="202"/>
      <c r="V177" s="202"/>
      <c r="W177" s="202"/>
      <c r="X177" s="202"/>
      <c r="Y177" s="202"/>
      <c r="Z177" s="202"/>
      <c r="AA177" s="202"/>
      <c r="AB177" s="202"/>
      <c r="AC177" s="202"/>
    </row>
    <row r="178" spans="1:29" ht="18.75" customHeight="1">
      <c r="A178" s="215" t="s">
        <v>631</v>
      </c>
      <c r="B178" s="202"/>
      <c r="C178" s="202"/>
      <c r="D178" s="202"/>
      <c r="E178" s="202"/>
      <c r="F178" s="202"/>
      <c r="G178" s="202"/>
      <c r="H178" s="202"/>
      <c r="I178" s="202"/>
      <c r="J178" s="202"/>
      <c r="K178" s="202"/>
      <c r="L178" s="202"/>
      <c r="M178" s="202"/>
      <c r="N178" s="202"/>
      <c r="O178" s="202"/>
      <c r="P178" s="202"/>
      <c r="Q178" s="202"/>
      <c r="R178" s="202" t="s">
        <v>632</v>
      </c>
      <c r="S178" s="1412">
        <f>IF(第四面!B42="■","有"&amp;第四面!P49,第四面!P49)</f>
        <v>0</v>
      </c>
      <c r="T178" s="1412"/>
      <c r="U178" s="1412"/>
      <c r="V178" s="202" t="s">
        <v>633</v>
      </c>
      <c r="W178" s="284"/>
      <c r="X178" s="284"/>
      <c r="Y178" s="284"/>
      <c r="Z178" s="202"/>
      <c r="AA178" s="202"/>
      <c r="AB178" s="202"/>
      <c r="AC178" s="222"/>
    </row>
    <row r="179" spans="1:29" ht="18.75" customHeight="1">
      <c r="A179" s="215" t="s">
        <v>634</v>
      </c>
      <c r="B179" s="202"/>
      <c r="C179" s="202"/>
      <c r="D179" s="202"/>
      <c r="E179" s="202"/>
      <c r="F179" s="202"/>
      <c r="G179" s="316" t="str">
        <f>第三面!C28</f>
        <v>□</v>
      </c>
      <c r="H179" s="202" t="s">
        <v>635</v>
      </c>
      <c r="I179" s="202"/>
      <c r="J179" s="284"/>
      <c r="K179" s="316" t="str">
        <f>第三面!F28</f>
        <v>□</v>
      </c>
      <c r="L179" s="202" t="s">
        <v>103</v>
      </c>
      <c r="M179" s="202"/>
      <c r="N179" s="202"/>
      <c r="O179" s="316" t="str">
        <f>第三面!I28</f>
        <v>□</v>
      </c>
      <c r="P179" s="202" t="s">
        <v>636</v>
      </c>
      <c r="Q179" s="202"/>
      <c r="R179" s="202"/>
      <c r="S179" s="316" t="str">
        <f>第三面!L28</f>
        <v>□</v>
      </c>
      <c r="T179" s="202" t="s">
        <v>105</v>
      </c>
      <c r="U179" s="202"/>
      <c r="V179" s="202"/>
      <c r="W179" s="202"/>
      <c r="X179" s="202"/>
      <c r="Y179" s="202"/>
      <c r="Z179" s="202"/>
      <c r="AA179" s="202"/>
      <c r="AB179" s="202"/>
      <c r="AC179" s="202"/>
    </row>
    <row r="180" spans="1:29" ht="18.75" customHeight="1">
      <c r="A180" s="202"/>
      <c r="B180" s="202"/>
      <c r="C180" s="202"/>
      <c r="D180" s="202"/>
      <c r="E180" s="202"/>
      <c r="F180" s="202"/>
      <c r="G180" s="316" t="str">
        <f>第三面!S28</f>
        <v>□</v>
      </c>
      <c r="H180" s="202" t="s">
        <v>107</v>
      </c>
      <c r="I180" s="202"/>
      <c r="J180" s="202"/>
      <c r="K180" s="202"/>
      <c r="L180" s="202"/>
      <c r="M180" s="316" t="str">
        <f>第三面!X28</f>
        <v>□</v>
      </c>
      <c r="N180" s="202" t="s">
        <v>108</v>
      </c>
      <c r="O180" s="202"/>
      <c r="P180" s="202"/>
      <c r="Q180" s="202"/>
      <c r="R180" s="202"/>
      <c r="S180" s="202"/>
      <c r="T180" s="317" t="str">
        <f>中間検査!T180</f>
        <v>□</v>
      </c>
      <c r="U180" s="202" t="s">
        <v>637</v>
      </c>
      <c r="V180" s="202"/>
      <c r="W180" s="202"/>
      <c r="X180" s="202"/>
      <c r="Y180" s="202"/>
      <c r="Z180" s="202"/>
      <c r="AA180" s="202"/>
      <c r="AB180" s="202"/>
      <c r="AC180" s="202"/>
    </row>
    <row r="181" spans="1:29" ht="18.75" customHeight="1">
      <c r="A181" s="215" t="s">
        <v>638</v>
      </c>
      <c r="B181" s="202"/>
      <c r="C181" s="202"/>
      <c r="D181" s="202"/>
      <c r="E181" s="202"/>
      <c r="F181" s="202"/>
      <c r="G181" s="284"/>
      <c r="H181" s="202"/>
      <c r="I181" s="202"/>
      <c r="J181" s="202"/>
      <c r="K181" s="202"/>
      <c r="L181" s="202"/>
      <c r="M181" s="284"/>
      <c r="N181" s="202"/>
      <c r="O181" s="202"/>
      <c r="P181" s="202"/>
      <c r="Q181" s="202"/>
      <c r="R181" s="1413">
        <f>第四面!L55</f>
        <v>0</v>
      </c>
      <c r="S181" s="1413"/>
      <c r="T181" s="1413"/>
      <c r="U181" s="1413"/>
      <c r="V181" s="1413"/>
      <c r="W181" s="1413"/>
      <c r="X181" s="1413"/>
      <c r="Y181" s="1413"/>
      <c r="Z181" s="1413"/>
      <c r="AA181" s="1413"/>
      <c r="AB181" s="1413"/>
      <c r="AC181" s="202"/>
    </row>
    <row r="182" spans="1:29" ht="18.75" customHeight="1">
      <c r="A182" s="1411" t="s">
        <v>639</v>
      </c>
      <c r="B182" s="1411"/>
      <c r="C182" s="1411"/>
      <c r="D182" s="1411"/>
      <c r="E182" s="1411"/>
      <c r="F182" s="1411"/>
      <c r="G182" s="1411"/>
      <c r="H182" s="1411"/>
      <c r="I182" s="207"/>
      <c r="J182" s="1414" t="s">
        <v>640</v>
      </c>
      <c r="K182" s="1414"/>
      <c r="L182" s="1414"/>
      <c r="M182" s="1472">
        <f>中間検査!M182</f>
        <v>0</v>
      </c>
      <c r="N182" s="1472"/>
      <c r="O182" s="1472"/>
      <c r="P182" s="1472"/>
      <c r="Q182" s="1472"/>
      <c r="R182" s="1472"/>
      <c r="S182" s="319" t="s">
        <v>387</v>
      </c>
      <c r="T182" s="320"/>
      <c r="U182" s="320"/>
      <c r="V182" s="207"/>
      <c r="W182" s="207"/>
      <c r="X182" s="207"/>
      <c r="Y182" s="207"/>
      <c r="Z182" s="207"/>
      <c r="AA182" s="207"/>
      <c r="AB182" s="209"/>
      <c r="AC182" s="207"/>
    </row>
    <row r="183" spans="1:29" ht="18.75" customHeight="1">
      <c r="A183" s="1411" t="s">
        <v>641</v>
      </c>
      <c r="B183" s="1411"/>
      <c r="C183" s="1411"/>
      <c r="D183" s="1411"/>
      <c r="E183" s="1411"/>
      <c r="F183" s="1411"/>
      <c r="G183" s="1411"/>
      <c r="H183" s="1411"/>
      <c r="I183" s="207"/>
      <c r="J183" s="1414" t="s">
        <v>280</v>
      </c>
      <c r="K183" s="1414"/>
      <c r="L183" s="326">
        <f>中間検査!L183</f>
        <v>0</v>
      </c>
      <c r="M183" s="207" t="s">
        <v>642</v>
      </c>
      <c r="N183" s="207"/>
      <c r="O183" s="326">
        <f>中間検査!O183</f>
        <v>0</v>
      </c>
      <c r="P183" s="207" t="s">
        <v>643</v>
      </c>
      <c r="Q183" s="207"/>
      <c r="R183" s="326">
        <f>中間検査!R183</f>
        <v>0</v>
      </c>
      <c r="S183" s="207" t="s">
        <v>644</v>
      </c>
      <c r="T183" s="207"/>
      <c r="U183" s="207"/>
      <c r="V183" s="207"/>
      <c r="W183" s="207"/>
      <c r="X183" s="207"/>
      <c r="Y183" s="207"/>
      <c r="Z183" s="207"/>
      <c r="AA183" s="207"/>
      <c r="AB183" s="209"/>
      <c r="AC183" s="202"/>
    </row>
    <row r="184" spans="1:29" ht="18.75" customHeight="1">
      <c r="A184" s="1411" t="s">
        <v>645</v>
      </c>
      <c r="B184" s="1411"/>
      <c r="C184" s="1411"/>
      <c r="D184" s="1411"/>
      <c r="E184" s="1411"/>
      <c r="F184" s="1411"/>
      <c r="G184" s="1411"/>
      <c r="H184" s="207"/>
      <c r="I184" s="207"/>
      <c r="J184" s="1410"/>
      <c r="K184" s="1410"/>
      <c r="L184" s="1410"/>
      <c r="M184" s="1410"/>
      <c r="N184" s="1410"/>
      <c r="O184" s="1410"/>
      <c r="P184" s="1410"/>
      <c r="Q184" s="1410"/>
      <c r="R184" s="1410"/>
      <c r="S184" s="1410"/>
      <c r="T184" s="1410"/>
      <c r="U184" s="1410"/>
      <c r="V184" s="1410"/>
      <c r="W184" s="1410"/>
      <c r="X184" s="1410"/>
      <c r="Y184" s="1410"/>
      <c r="Z184" s="1410"/>
      <c r="AA184" s="1410"/>
      <c r="AB184" s="209"/>
      <c r="AC184" s="207"/>
    </row>
    <row r="185" spans="1:29" ht="18.75" customHeight="1">
      <c r="A185" s="1411" t="s">
        <v>646</v>
      </c>
      <c r="B185" s="1411"/>
      <c r="C185" s="1411"/>
      <c r="D185" s="1411"/>
      <c r="E185" s="1411"/>
      <c r="F185" s="1411"/>
      <c r="G185" s="207"/>
      <c r="H185" s="207"/>
      <c r="I185" s="207"/>
      <c r="J185" s="1414" t="s">
        <v>280</v>
      </c>
      <c r="K185" s="1414"/>
      <c r="L185" s="326">
        <f>中間検査!L185</f>
        <v>0</v>
      </c>
      <c r="M185" s="207" t="s">
        <v>642</v>
      </c>
      <c r="N185" s="207"/>
      <c r="O185" s="326">
        <f>中間検査!O185</f>
        <v>0</v>
      </c>
      <c r="P185" s="207" t="s">
        <v>643</v>
      </c>
      <c r="Q185" s="207"/>
      <c r="R185" s="326">
        <f>中間検査!R185</f>
        <v>0</v>
      </c>
      <c r="S185" s="207" t="s">
        <v>644</v>
      </c>
      <c r="T185" s="207"/>
      <c r="U185" s="207"/>
      <c r="V185" s="207"/>
      <c r="W185" s="207"/>
      <c r="X185" s="207"/>
      <c r="Y185" s="207"/>
      <c r="Z185" s="207"/>
      <c r="AA185" s="207"/>
      <c r="AB185" s="209"/>
      <c r="AC185" s="202"/>
    </row>
    <row r="186" spans="1:29" ht="18.75" customHeight="1">
      <c r="A186" s="1414" t="s">
        <v>647</v>
      </c>
      <c r="B186" s="1414"/>
      <c r="C186" s="1414"/>
      <c r="D186" s="1414"/>
      <c r="E186" s="1414"/>
      <c r="F186" s="1414"/>
      <c r="G186" s="1414"/>
      <c r="H186" s="1414"/>
      <c r="I186" s="207"/>
      <c r="J186" s="1414" t="s">
        <v>280</v>
      </c>
      <c r="K186" s="1414"/>
      <c r="L186" s="326">
        <f>中間検査!L186</f>
        <v>0</v>
      </c>
      <c r="M186" s="207" t="s">
        <v>642</v>
      </c>
      <c r="N186" s="207"/>
      <c r="O186" s="326">
        <f>中間検査!O186</f>
        <v>0</v>
      </c>
      <c r="P186" s="207" t="s">
        <v>643</v>
      </c>
      <c r="Q186" s="207"/>
      <c r="R186" s="326">
        <f>中間検査!R186</f>
        <v>0</v>
      </c>
      <c r="S186" s="207" t="s">
        <v>644</v>
      </c>
      <c r="T186" s="207"/>
      <c r="U186" s="207"/>
      <c r="V186" s="207"/>
      <c r="W186" s="207"/>
      <c r="X186" s="207"/>
      <c r="Y186" s="207"/>
      <c r="Z186" s="207"/>
      <c r="AA186" s="207"/>
      <c r="AB186" s="209"/>
      <c r="AC186" s="207"/>
    </row>
    <row r="187" spans="1:29" ht="18.75" customHeight="1">
      <c r="A187" s="1411" t="s">
        <v>648</v>
      </c>
      <c r="B187" s="1411"/>
      <c r="C187" s="1411"/>
      <c r="D187" s="1411"/>
      <c r="E187" s="1411"/>
      <c r="F187" s="1411"/>
      <c r="G187" s="207"/>
      <c r="H187" s="207"/>
      <c r="I187" s="207"/>
      <c r="J187" s="207"/>
      <c r="K187" s="1470">
        <f>第三面!J35</f>
        <v>0</v>
      </c>
      <c r="L187" s="1470"/>
      <c r="M187" s="1470"/>
      <c r="N187" s="1470"/>
      <c r="O187" s="1470"/>
      <c r="P187" s="1470"/>
      <c r="Q187" s="207" t="s">
        <v>649</v>
      </c>
      <c r="R187" s="207"/>
      <c r="S187" s="207"/>
      <c r="T187" s="207"/>
      <c r="U187" s="207"/>
      <c r="V187" s="207"/>
      <c r="W187" s="207"/>
      <c r="X187" s="207"/>
      <c r="Y187" s="207"/>
      <c r="Z187" s="207"/>
      <c r="AA187" s="207"/>
      <c r="AB187" s="207"/>
      <c r="AC187" s="207"/>
    </row>
    <row r="188" spans="1:29" ht="18.75" customHeight="1">
      <c r="A188" s="1417" t="s">
        <v>650</v>
      </c>
      <c r="B188" s="1417"/>
      <c r="C188" s="1417"/>
      <c r="D188" s="1417"/>
      <c r="E188" s="1417"/>
      <c r="F188" s="1417"/>
      <c r="G188" s="1417"/>
      <c r="H188" s="1417"/>
      <c r="I188" s="1417"/>
      <c r="J188" s="1417"/>
      <c r="K188" s="205" t="s">
        <v>651</v>
      </c>
      <c r="L188" s="232" t="s">
        <v>621</v>
      </c>
      <c r="M188" s="1406"/>
      <c r="N188" s="1406"/>
      <c r="O188" s="1406"/>
      <c r="P188" s="1406"/>
      <c r="Q188" s="1406"/>
      <c r="R188" s="232" t="s">
        <v>652</v>
      </c>
      <c r="S188" s="232" t="s">
        <v>653</v>
      </c>
      <c r="T188" s="232" t="s">
        <v>651</v>
      </c>
      <c r="U188" s="232" t="s">
        <v>621</v>
      </c>
      <c r="V188" s="1406"/>
      <c r="W188" s="1406"/>
      <c r="X188" s="1406"/>
      <c r="Y188" s="1406"/>
      <c r="Z188" s="1406"/>
      <c r="AA188" s="232" t="s">
        <v>652</v>
      </c>
      <c r="AB188" s="205" t="s">
        <v>653</v>
      </c>
      <c r="AC188" s="205"/>
    </row>
    <row r="189" spans="1:29" ht="27.75" customHeight="1">
      <c r="A189" s="215" t="s">
        <v>654</v>
      </c>
      <c r="B189" s="202"/>
      <c r="C189" s="202"/>
      <c r="D189" s="202"/>
      <c r="E189" s="202"/>
      <c r="F189" s="202"/>
      <c r="G189" s="202"/>
      <c r="H189" s="202"/>
      <c r="I189" s="202"/>
      <c r="J189" s="202"/>
      <c r="K189" s="202" t="s">
        <v>651</v>
      </c>
      <c r="L189" s="1471"/>
      <c r="M189" s="1471"/>
      <c r="N189" s="1471"/>
      <c r="O189" s="1471"/>
      <c r="P189" s="1471"/>
      <c r="Q189" s="1471"/>
      <c r="R189" s="1471"/>
      <c r="S189" s="204" t="s">
        <v>653</v>
      </c>
      <c r="T189" s="204" t="s">
        <v>651</v>
      </c>
      <c r="U189" s="1471"/>
      <c r="V189" s="1471"/>
      <c r="W189" s="1471"/>
      <c r="X189" s="1471"/>
      <c r="Y189" s="1471"/>
      <c r="Z189" s="1471"/>
      <c r="AA189" s="1471"/>
      <c r="AB189" s="202" t="s">
        <v>653</v>
      </c>
      <c r="AC189" s="202"/>
    </row>
    <row r="190" spans="1:29" ht="27.75" customHeight="1">
      <c r="A190" s="215" t="s">
        <v>655</v>
      </c>
      <c r="B190" s="202"/>
      <c r="C190" s="202"/>
      <c r="D190" s="202"/>
      <c r="E190" s="202"/>
      <c r="F190" s="202"/>
      <c r="G190" s="202"/>
      <c r="H190" s="202"/>
      <c r="I190" s="202"/>
      <c r="J190" s="202"/>
      <c r="K190" s="202" t="s">
        <v>651</v>
      </c>
      <c r="L190" s="1467"/>
      <c r="M190" s="1467"/>
      <c r="N190" s="1467"/>
      <c r="O190" s="1467"/>
      <c r="P190" s="1467"/>
      <c r="Q190" s="1467"/>
      <c r="R190" s="1467"/>
      <c r="S190" s="204" t="s">
        <v>653</v>
      </c>
      <c r="T190" s="204" t="s">
        <v>651</v>
      </c>
      <c r="U190" s="1467"/>
      <c r="V190" s="1467"/>
      <c r="W190" s="1467"/>
      <c r="X190" s="1467"/>
      <c r="Y190" s="1467"/>
      <c r="Z190" s="1467"/>
      <c r="AA190" s="1467"/>
      <c r="AB190" s="202" t="s">
        <v>653</v>
      </c>
      <c r="AC190" s="202"/>
    </row>
    <row r="191" spans="1:29" ht="18.75" customHeight="1">
      <c r="A191" s="215" t="s">
        <v>656</v>
      </c>
      <c r="B191" s="202"/>
      <c r="C191" s="202"/>
      <c r="D191" s="202"/>
      <c r="E191" s="202"/>
      <c r="F191" s="202"/>
      <c r="G191" s="202"/>
      <c r="H191" s="202"/>
      <c r="I191" s="202"/>
      <c r="J191" s="202"/>
      <c r="K191" s="202" t="s">
        <v>651</v>
      </c>
      <c r="L191" s="1468" t="s">
        <v>753</v>
      </c>
      <c r="M191" s="1468"/>
      <c r="N191" s="1469"/>
      <c r="O191" s="1469"/>
      <c r="P191" s="1469"/>
      <c r="Q191" s="1469"/>
      <c r="R191" s="204" t="s">
        <v>754</v>
      </c>
      <c r="S191" s="204" t="s">
        <v>653</v>
      </c>
      <c r="T191" s="204" t="s">
        <v>651</v>
      </c>
      <c r="U191" s="1468" t="s">
        <v>753</v>
      </c>
      <c r="V191" s="1468"/>
      <c r="W191" s="1469"/>
      <c r="X191" s="1469"/>
      <c r="Y191" s="1469"/>
      <c r="Z191" s="1469"/>
      <c r="AA191" s="225" t="s">
        <v>754</v>
      </c>
      <c r="AB191" s="202" t="s">
        <v>653</v>
      </c>
      <c r="AC191" s="202"/>
    </row>
    <row r="192" spans="1:29" ht="18.75" customHeight="1">
      <c r="A192" s="215" t="s">
        <v>657</v>
      </c>
      <c r="B192" s="202"/>
      <c r="C192" s="202"/>
      <c r="D192" s="202"/>
      <c r="E192" s="202"/>
      <c r="F192" s="202"/>
      <c r="G192" s="202"/>
      <c r="H192" s="202"/>
      <c r="I192" s="202"/>
      <c r="J192" s="202"/>
      <c r="K192" s="1408" t="s">
        <v>658</v>
      </c>
      <c r="L192" s="1408"/>
      <c r="M192" s="255"/>
      <c r="N192" s="321" t="s">
        <v>543</v>
      </c>
      <c r="O192" s="255"/>
      <c r="P192" s="321" t="s">
        <v>659</v>
      </c>
      <c r="Q192" s="255"/>
      <c r="R192" s="321" t="s">
        <v>545</v>
      </c>
      <c r="S192" s="321" t="s">
        <v>653</v>
      </c>
      <c r="T192" s="1408" t="s">
        <v>658</v>
      </c>
      <c r="U192" s="1408"/>
      <c r="V192" s="255"/>
      <c r="W192" s="321" t="s">
        <v>543</v>
      </c>
      <c r="X192" s="255"/>
      <c r="Y192" s="321" t="s">
        <v>659</v>
      </c>
      <c r="Z192" s="255"/>
      <c r="AA192" s="321" t="s">
        <v>545</v>
      </c>
      <c r="AB192" s="321" t="s">
        <v>653</v>
      </c>
      <c r="AC192" s="209"/>
    </row>
    <row r="193" spans="1:29" ht="18.75" customHeight="1">
      <c r="A193" s="1417" t="s">
        <v>660</v>
      </c>
      <c r="B193" s="1417"/>
      <c r="C193" s="1417"/>
      <c r="D193" s="1417"/>
      <c r="E193" s="1417"/>
      <c r="F193" s="1417"/>
      <c r="G193" s="1417"/>
      <c r="H193" s="1417"/>
      <c r="I193" s="1417"/>
      <c r="J193" s="1417"/>
      <c r="K193" s="205"/>
      <c r="L193" s="205"/>
      <c r="M193" s="205"/>
      <c r="N193" s="205"/>
      <c r="O193" s="205"/>
      <c r="P193" s="205"/>
      <c r="Q193" s="205"/>
      <c r="R193" s="205"/>
      <c r="S193" s="205"/>
      <c r="T193" s="205"/>
      <c r="U193" s="205"/>
      <c r="V193" s="205"/>
      <c r="W193" s="205"/>
      <c r="X193" s="205"/>
      <c r="Y193" s="205"/>
      <c r="Z193" s="205"/>
      <c r="AA193" s="205"/>
      <c r="AB193" s="202"/>
      <c r="AC193" s="205"/>
    </row>
    <row r="194" spans="1:29" ht="18.75" customHeight="1">
      <c r="A194" s="215" t="s">
        <v>661</v>
      </c>
      <c r="B194" s="202"/>
      <c r="C194" s="202"/>
      <c r="D194" s="202"/>
      <c r="E194" s="202"/>
      <c r="F194" s="202"/>
      <c r="G194" s="202"/>
      <c r="H194" s="202"/>
      <c r="I194" s="202"/>
      <c r="J194" s="202"/>
      <c r="K194" s="1396">
        <v>0</v>
      </c>
      <c r="L194" s="1396"/>
      <c r="M194" s="1396"/>
      <c r="N194" s="1396"/>
      <c r="O194" s="1396"/>
      <c r="P194" s="1396"/>
      <c r="Q194" s="1396"/>
      <c r="R194" s="1396"/>
      <c r="S194" s="1396"/>
      <c r="T194" s="1396"/>
      <c r="U194" s="1396"/>
      <c r="V194" s="1396"/>
      <c r="W194" s="1396"/>
      <c r="X194" s="1396"/>
      <c r="Y194" s="1396"/>
      <c r="Z194" s="1396"/>
      <c r="AA194" s="1396"/>
      <c r="AB194" s="202"/>
      <c r="AC194" s="202"/>
    </row>
    <row r="195" spans="1:29" ht="18.75" customHeight="1">
      <c r="A195" s="215" t="s">
        <v>662</v>
      </c>
      <c r="B195" s="202"/>
      <c r="C195" s="202"/>
      <c r="D195" s="202"/>
      <c r="E195" s="202"/>
      <c r="F195" s="202"/>
      <c r="G195" s="202"/>
      <c r="H195" s="202"/>
      <c r="I195" s="202"/>
      <c r="J195" s="202"/>
      <c r="K195" s="1397">
        <v>0</v>
      </c>
      <c r="L195" s="1397"/>
      <c r="M195" s="1397"/>
      <c r="N195" s="1397"/>
      <c r="O195" s="1397"/>
      <c r="P195" s="1397"/>
      <c r="Q195" s="1397"/>
      <c r="R195" s="1397"/>
      <c r="S195" s="1397"/>
      <c r="T195" s="1397"/>
      <c r="U195" s="1397"/>
      <c r="V195" s="1397"/>
      <c r="W195" s="1397"/>
      <c r="X195" s="1397"/>
      <c r="Y195" s="1397"/>
      <c r="Z195" s="1397"/>
      <c r="AA195" s="1397"/>
      <c r="AB195" s="209"/>
      <c r="AC195" s="209"/>
    </row>
    <row r="196" spans="1:29" ht="18.75" customHeight="1">
      <c r="A196" s="1417" t="s">
        <v>663</v>
      </c>
      <c r="B196" s="1417"/>
      <c r="C196" s="1417"/>
      <c r="D196" s="1417"/>
      <c r="E196" s="1417"/>
      <c r="F196" s="1417"/>
      <c r="G196" s="1417"/>
      <c r="H196" s="1417"/>
      <c r="I196" s="1417"/>
      <c r="J196" s="1417"/>
      <c r="K196" s="205"/>
      <c r="L196" s="205"/>
      <c r="M196" s="205"/>
      <c r="N196" s="205"/>
      <c r="O196" s="205"/>
      <c r="P196" s="205"/>
      <c r="Q196" s="205"/>
      <c r="R196" s="205"/>
      <c r="S196" s="205"/>
      <c r="T196" s="205"/>
      <c r="U196" s="205"/>
      <c r="V196" s="205"/>
      <c r="W196" s="205"/>
      <c r="X196" s="205"/>
      <c r="Y196" s="205"/>
      <c r="Z196" s="205"/>
      <c r="AA196" s="205"/>
      <c r="AB196" s="202"/>
      <c r="AC196" s="205"/>
    </row>
    <row r="197" spans="1:29" ht="18.75" customHeight="1">
      <c r="A197" s="222"/>
      <c r="B197" s="202"/>
      <c r="C197" s="1398"/>
      <c r="D197" s="1398"/>
      <c r="E197" s="1398"/>
      <c r="F197" s="1398"/>
      <c r="G197" s="1398"/>
      <c r="H197" s="1398"/>
      <c r="I197" s="1398"/>
      <c r="J197" s="1398"/>
      <c r="K197" s="1398"/>
      <c r="L197" s="1398"/>
      <c r="M197" s="1398"/>
      <c r="N197" s="1398"/>
      <c r="O197" s="1398"/>
      <c r="P197" s="1398"/>
      <c r="Q197" s="1398"/>
      <c r="R197" s="1398"/>
      <c r="S197" s="1398"/>
      <c r="T197" s="1398"/>
      <c r="U197" s="1398"/>
      <c r="V197" s="1398"/>
      <c r="W197" s="1398"/>
      <c r="X197" s="1398"/>
      <c r="Y197" s="1398"/>
      <c r="Z197" s="1398"/>
      <c r="AA197" s="1398"/>
      <c r="AB197" s="1398"/>
      <c r="AC197" s="1398"/>
    </row>
    <row r="198" spans="1:29" ht="18.75" customHeight="1">
      <c r="A198" s="202"/>
      <c r="B198" s="202"/>
      <c r="C198" s="1398"/>
      <c r="D198" s="1398"/>
      <c r="E198" s="1398"/>
      <c r="F198" s="1398"/>
      <c r="G198" s="1398"/>
      <c r="H198" s="1398"/>
      <c r="I198" s="1398"/>
      <c r="J198" s="1398"/>
      <c r="K198" s="1398"/>
      <c r="L198" s="1398"/>
      <c r="M198" s="1398"/>
      <c r="N198" s="1398"/>
      <c r="O198" s="1398"/>
      <c r="P198" s="1398"/>
      <c r="Q198" s="1398"/>
      <c r="R198" s="1398"/>
      <c r="S198" s="1398"/>
      <c r="T198" s="1398"/>
      <c r="U198" s="1398"/>
      <c r="V198" s="1398"/>
      <c r="W198" s="1398"/>
      <c r="X198" s="1398"/>
      <c r="Y198" s="1398"/>
      <c r="Z198" s="1398"/>
      <c r="AA198" s="1398"/>
      <c r="AB198" s="1398"/>
      <c r="AC198" s="1398"/>
    </row>
    <row r="199" spans="1:29" ht="18.75" customHeight="1">
      <c r="A199" s="209"/>
      <c r="B199" s="209"/>
      <c r="C199" s="1399"/>
      <c r="D199" s="1399"/>
      <c r="E199" s="1399"/>
      <c r="F199" s="1399"/>
      <c r="G199" s="1399"/>
      <c r="H199" s="1399"/>
      <c r="I199" s="1399"/>
      <c r="J199" s="1399"/>
      <c r="K199" s="1399"/>
      <c r="L199" s="1399"/>
      <c r="M199" s="1399"/>
      <c r="N199" s="1399"/>
      <c r="O199" s="1399"/>
      <c r="P199" s="1399"/>
      <c r="Q199" s="1399"/>
      <c r="R199" s="1399"/>
      <c r="S199" s="1399"/>
      <c r="T199" s="1399"/>
      <c r="U199" s="1399"/>
      <c r="V199" s="1399"/>
      <c r="W199" s="1399"/>
      <c r="X199" s="1399"/>
      <c r="Y199" s="1399"/>
      <c r="Z199" s="1399"/>
      <c r="AA199" s="1399"/>
      <c r="AB199" s="1399"/>
      <c r="AC199" s="1399"/>
    </row>
    <row r="200" spans="1:29" ht="18.75" customHeight="1">
      <c r="A200" s="202"/>
      <c r="B200" s="202"/>
      <c r="C200" s="202"/>
      <c r="D200" s="202"/>
      <c r="E200" s="202"/>
      <c r="F200" s="202"/>
      <c r="G200" s="202"/>
      <c r="H200" s="202"/>
      <c r="I200" s="202"/>
      <c r="J200" s="202"/>
      <c r="K200" s="202"/>
      <c r="L200" s="202"/>
      <c r="M200" s="202"/>
      <c r="N200" s="202"/>
      <c r="O200" s="202"/>
      <c r="P200" s="202"/>
      <c r="Q200" s="202"/>
      <c r="R200" s="202"/>
      <c r="S200" s="202"/>
      <c r="T200" s="202"/>
      <c r="U200" s="202"/>
      <c r="V200" s="202"/>
      <c r="W200" s="202"/>
      <c r="X200" s="202"/>
      <c r="Y200" s="202"/>
      <c r="Z200" s="202"/>
      <c r="AA200" s="202"/>
      <c r="AB200" s="202"/>
      <c r="AC200" s="202"/>
    </row>
    <row r="201" spans="1:29" ht="18.75" customHeight="1">
      <c r="A201" s="202"/>
      <c r="B201" s="202"/>
      <c r="C201" s="202"/>
      <c r="D201" s="202"/>
      <c r="E201" s="202"/>
      <c r="F201" s="202"/>
      <c r="G201" s="202"/>
      <c r="H201" s="202"/>
      <c r="I201" s="202"/>
      <c r="J201" s="202"/>
      <c r="K201" s="202"/>
      <c r="L201" s="202"/>
      <c r="M201" s="202"/>
      <c r="N201" s="202"/>
      <c r="O201" s="202"/>
      <c r="P201" s="202"/>
      <c r="Q201" s="202"/>
      <c r="R201" s="202"/>
      <c r="S201" s="202"/>
      <c r="T201" s="202"/>
      <c r="U201" s="202"/>
      <c r="V201" s="202"/>
      <c r="W201" s="202"/>
      <c r="X201" s="202"/>
      <c r="Y201" s="202"/>
      <c r="Z201" s="202"/>
      <c r="AA201" s="202"/>
      <c r="AB201" s="202"/>
      <c r="AC201" s="202"/>
    </row>
    <row r="202" spans="1:29" ht="18.75" customHeight="1">
      <c r="A202" s="202"/>
      <c r="B202" s="202"/>
      <c r="C202" s="202"/>
      <c r="D202" s="202"/>
      <c r="E202" s="202"/>
      <c r="F202" s="202"/>
      <c r="G202" s="202"/>
      <c r="H202" s="202"/>
      <c r="I202" s="202"/>
      <c r="J202" s="202"/>
      <c r="K202" s="202"/>
      <c r="L202" s="202"/>
      <c r="M202" s="202"/>
      <c r="N202" s="202"/>
      <c r="O202" s="202"/>
      <c r="P202" s="202"/>
      <c r="Q202" s="202"/>
      <c r="R202" s="202"/>
      <c r="S202" s="202"/>
      <c r="T202" s="202"/>
      <c r="U202" s="202"/>
      <c r="V202" s="202"/>
      <c r="W202" s="202"/>
      <c r="X202" s="202"/>
      <c r="Y202" s="202"/>
      <c r="Z202" s="202"/>
      <c r="AA202" s="202"/>
      <c r="AB202" s="202"/>
      <c r="AC202" s="202"/>
    </row>
    <row r="203" spans="1:29" ht="18.75" customHeight="1">
      <c r="A203" s="202"/>
      <c r="B203" s="202"/>
      <c r="C203" s="202"/>
      <c r="D203" s="202"/>
      <c r="E203" s="202"/>
      <c r="F203" s="202"/>
      <c r="G203" s="202"/>
      <c r="H203" s="202"/>
      <c r="I203" s="202"/>
      <c r="J203" s="202"/>
      <c r="K203" s="202"/>
      <c r="L203" s="202"/>
      <c r="M203" s="202"/>
      <c r="N203" s="202"/>
      <c r="O203" s="202"/>
      <c r="P203" s="202"/>
      <c r="Q203" s="202"/>
      <c r="R203" s="202"/>
      <c r="S203" s="202"/>
      <c r="T203" s="202"/>
      <c r="U203" s="202"/>
      <c r="V203" s="202"/>
      <c r="W203" s="202"/>
      <c r="X203" s="202"/>
      <c r="Y203" s="202"/>
      <c r="Z203" s="202"/>
      <c r="AA203" s="202"/>
      <c r="AB203" s="202"/>
      <c r="AC203" s="202"/>
    </row>
    <row r="204" spans="1:29" ht="18.75" customHeight="1">
      <c r="A204" s="302" t="s">
        <v>149</v>
      </c>
      <c r="B204" s="302"/>
      <c r="C204" s="302"/>
      <c r="D204" s="302"/>
      <c r="E204" s="302"/>
      <c r="F204" s="302"/>
      <c r="G204" s="302"/>
      <c r="H204" s="302"/>
      <c r="I204" s="302"/>
      <c r="J204" s="302"/>
      <c r="K204" s="302"/>
      <c r="L204" s="302"/>
      <c r="M204" s="302"/>
      <c r="N204" s="302"/>
      <c r="O204" s="302"/>
      <c r="P204" s="302"/>
      <c r="Q204" s="302"/>
      <c r="R204" s="302"/>
      <c r="S204" s="302"/>
      <c r="T204" s="302"/>
      <c r="U204" s="302"/>
      <c r="V204" s="302"/>
      <c r="W204" s="302"/>
      <c r="X204" s="302"/>
      <c r="Y204" s="302"/>
      <c r="Z204" s="302"/>
      <c r="AA204" s="302"/>
      <c r="AB204" s="299"/>
      <c r="AC204" s="299"/>
    </row>
    <row r="205" spans="1:29" ht="18.75" customHeight="1">
      <c r="A205" s="202" t="s">
        <v>664</v>
      </c>
      <c r="B205" s="202"/>
      <c r="C205" s="202"/>
      <c r="D205" s="202"/>
      <c r="E205" s="202"/>
      <c r="F205" s="202"/>
      <c r="G205" s="202"/>
      <c r="H205" s="202"/>
      <c r="I205" s="202"/>
      <c r="J205" s="202"/>
      <c r="K205" s="202"/>
      <c r="L205" s="202"/>
      <c r="M205" s="202"/>
      <c r="N205" s="202"/>
      <c r="O205" s="202"/>
      <c r="P205" s="202"/>
      <c r="Q205" s="202"/>
      <c r="R205" s="202"/>
      <c r="S205" s="202"/>
      <c r="T205" s="202"/>
      <c r="U205" s="202"/>
      <c r="V205" s="202"/>
      <c r="W205" s="202"/>
      <c r="X205" s="202"/>
      <c r="Y205" s="202"/>
      <c r="Z205" s="202"/>
      <c r="AA205" s="202"/>
      <c r="AB205" s="202"/>
      <c r="AC205" s="202"/>
    </row>
    <row r="206" spans="1:29" ht="54" customHeight="1">
      <c r="A206" s="1403"/>
      <c r="B206" s="1404"/>
      <c r="C206" s="1404"/>
      <c r="D206" s="1404"/>
      <c r="E206" s="1405"/>
      <c r="F206" s="1384" t="s">
        <v>749</v>
      </c>
      <c r="G206" s="1385"/>
      <c r="H206" s="1385"/>
      <c r="I206" s="1385"/>
      <c r="J206" s="1386"/>
      <c r="K206" s="1403" t="s">
        <v>665</v>
      </c>
      <c r="L206" s="1404"/>
      <c r="M206" s="1404"/>
      <c r="N206" s="1404"/>
      <c r="O206" s="1405"/>
      <c r="P206" s="1384" t="s">
        <v>666</v>
      </c>
      <c r="Q206" s="1385"/>
      <c r="R206" s="1386"/>
      <c r="S206" s="1384" t="s">
        <v>667</v>
      </c>
      <c r="T206" s="1385"/>
      <c r="U206" s="1386"/>
      <c r="V206" s="1384" t="s">
        <v>668</v>
      </c>
      <c r="W206" s="1385"/>
      <c r="X206" s="1385"/>
      <c r="Y206" s="1385"/>
      <c r="Z206" s="1386"/>
      <c r="AA206" s="1474" t="s">
        <v>669</v>
      </c>
      <c r="AB206" s="1475"/>
      <c r="AC206" s="1476"/>
    </row>
    <row r="207" spans="1:29" ht="56.25" customHeight="1">
      <c r="A207" s="1387" t="s">
        <v>670</v>
      </c>
      <c r="B207" s="1388"/>
      <c r="C207" s="1388"/>
      <c r="D207" s="1388"/>
      <c r="E207" s="1389"/>
      <c r="F207" s="1382"/>
      <c r="G207" s="1382"/>
      <c r="H207" s="1382"/>
      <c r="I207" s="1382"/>
      <c r="J207" s="1382"/>
      <c r="K207" s="1382"/>
      <c r="L207" s="1382"/>
      <c r="M207" s="1382"/>
      <c r="N207" s="1382"/>
      <c r="O207" s="1382"/>
      <c r="P207" s="1477"/>
      <c r="Q207" s="1478"/>
      <c r="R207" s="1479"/>
      <c r="S207" s="1477"/>
      <c r="T207" s="1478"/>
      <c r="U207" s="1479"/>
      <c r="V207" s="1477"/>
      <c r="W207" s="1478"/>
      <c r="X207" s="1478"/>
      <c r="Y207" s="1478"/>
      <c r="Z207" s="1479"/>
      <c r="AA207" s="1464"/>
      <c r="AB207" s="1465"/>
      <c r="AC207" s="1466"/>
    </row>
    <row r="208" spans="1:29" ht="96" customHeight="1">
      <c r="A208" s="1387" t="s">
        <v>671</v>
      </c>
      <c r="B208" s="1388"/>
      <c r="C208" s="1388"/>
      <c r="D208" s="1388"/>
      <c r="E208" s="1389"/>
      <c r="F208" s="1382"/>
      <c r="G208" s="1382"/>
      <c r="H208" s="1382"/>
      <c r="I208" s="1382"/>
      <c r="J208" s="1382"/>
      <c r="K208" s="1382"/>
      <c r="L208" s="1382"/>
      <c r="M208" s="1382"/>
      <c r="N208" s="1382"/>
      <c r="O208" s="1382"/>
      <c r="P208" s="1382"/>
      <c r="Q208" s="1382"/>
      <c r="R208" s="1382"/>
      <c r="S208" s="1382"/>
      <c r="T208" s="1382"/>
      <c r="U208" s="1382"/>
      <c r="V208" s="1382"/>
      <c r="W208" s="1382"/>
      <c r="X208" s="1382"/>
      <c r="Y208" s="1382"/>
      <c r="Z208" s="1382"/>
      <c r="AA208" s="1464"/>
      <c r="AB208" s="1465"/>
      <c r="AC208" s="1466"/>
    </row>
    <row r="209" spans="1:29" ht="79.5" customHeight="1">
      <c r="A209" s="1387" t="s">
        <v>672</v>
      </c>
      <c r="B209" s="1388"/>
      <c r="C209" s="1388"/>
      <c r="D209" s="1388"/>
      <c r="E209" s="1389"/>
      <c r="F209" s="1477"/>
      <c r="G209" s="1478"/>
      <c r="H209" s="1478"/>
      <c r="I209" s="1478"/>
      <c r="J209" s="1479"/>
      <c r="K209" s="1477"/>
      <c r="L209" s="1478"/>
      <c r="M209" s="1478"/>
      <c r="N209" s="1478"/>
      <c r="O209" s="1479"/>
      <c r="P209" s="1382"/>
      <c r="Q209" s="1382"/>
      <c r="R209" s="1382"/>
      <c r="S209" s="1382"/>
      <c r="T209" s="1382"/>
      <c r="U209" s="1382"/>
      <c r="V209" s="1382"/>
      <c r="W209" s="1382"/>
      <c r="X209" s="1382"/>
      <c r="Y209" s="1382"/>
      <c r="Z209" s="1382"/>
      <c r="AA209" s="1464"/>
      <c r="AB209" s="1465"/>
      <c r="AC209" s="1466"/>
    </row>
    <row r="210" spans="1:29" ht="74.25" customHeight="1">
      <c r="A210" s="1387" t="s">
        <v>673</v>
      </c>
      <c r="B210" s="1388"/>
      <c r="C210" s="1388"/>
      <c r="D210" s="1388"/>
      <c r="E210" s="1389"/>
      <c r="F210" s="1477"/>
      <c r="G210" s="1478"/>
      <c r="H210" s="1478"/>
      <c r="I210" s="1478"/>
      <c r="J210" s="1479"/>
      <c r="K210" s="1477"/>
      <c r="L210" s="1478"/>
      <c r="M210" s="1478"/>
      <c r="N210" s="1478"/>
      <c r="O210" s="1479"/>
      <c r="P210" s="1382"/>
      <c r="Q210" s="1382"/>
      <c r="R210" s="1382"/>
      <c r="S210" s="1382"/>
      <c r="T210" s="1382"/>
      <c r="U210" s="1382"/>
      <c r="V210" s="1382"/>
      <c r="W210" s="1382"/>
      <c r="X210" s="1382"/>
      <c r="Y210" s="1382"/>
      <c r="Z210" s="1382"/>
      <c r="AA210" s="1464"/>
      <c r="AB210" s="1465"/>
      <c r="AC210" s="1466"/>
    </row>
    <row r="211" spans="1:29" ht="63.75" customHeight="1">
      <c r="A211" s="1390" t="s">
        <v>746</v>
      </c>
      <c r="B211" s="1391"/>
      <c r="C211" s="1391"/>
      <c r="D211" s="1391"/>
      <c r="E211" s="1392"/>
      <c r="F211" s="1477"/>
      <c r="G211" s="1478"/>
      <c r="H211" s="1478"/>
      <c r="I211" s="1478"/>
      <c r="J211" s="1479"/>
      <c r="K211" s="1477"/>
      <c r="L211" s="1478"/>
      <c r="M211" s="1478"/>
      <c r="N211" s="1478"/>
      <c r="O211" s="1479"/>
      <c r="P211" s="1382"/>
      <c r="Q211" s="1382"/>
      <c r="R211" s="1382"/>
      <c r="S211" s="1382"/>
      <c r="T211" s="1382"/>
      <c r="U211" s="1382"/>
      <c r="V211" s="1382"/>
      <c r="W211" s="1382"/>
      <c r="X211" s="1382"/>
      <c r="Y211" s="1382"/>
      <c r="Z211" s="1382"/>
      <c r="AA211" s="1464"/>
      <c r="AB211" s="1465"/>
      <c r="AC211" s="1466"/>
    </row>
    <row r="212" spans="1:29" ht="55.5" customHeight="1">
      <c r="A212" s="1393" t="s">
        <v>674</v>
      </c>
      <c r="B212" s="1394"/>
      <c r="C212" s="1394"/>
      <c r="D212" s="1394"/>
      <c r="E212" s="1395"/>
      <c r="F212" s="1477"/>
      <c r="G212" s="1478"/>
      <c r="H212" s="1478"/>
      <c r="I212" s="1478"/>
      <c r="J212" s="1479"/>
      <c r="K212" s="1477"/>
      <c r="L212" s="1478"/>
      <c r="M212" s="1478"/>
      <c r="N212" s="1478"/>
      <c r="O212" s="1479"/>
      <c r="P212" s="1382"/>
      <c r="Q212" s="1382"/>
      <c r="R212" s="1382"/>
      <c r="S212" s="1382"/>
      <c r="T212" s="1382"/>
      <c r="U212" s="1382"/>
      <c r="V212" s="1382"/>
      <c r="W212" s="1382"/>
      <c r="X212" s="1382"/>
      <c r="Y212" s="1382"/>
      <c r="Z212" s="1382"/>
      <c r="AA212" s="1464"/>
      <c r="AB212" s="1465"/>
      <c r="AC212" s="1466"/>
    </row>
    <row r="213" spans="1:29" ht="72.75" customHeight="1">
      <c r="A213" s="1393" t="s">
        <v>675</v>
      </c>
      <c r="B213" s="1394"/>
      <c r="C213" s="1394"/>
      <c r="D213" s="1394"/>
      <c r="E213" s="1395"/>
      <c r="F213" s="1477"/>
      <c r="G213" s="1478"/>
      <c r="H213" s="1478"/>
      <c r="I213" s="1478"/>
      <c r="J213" s="1479"/>
      <c r="K213" s="1477"/>
      <c r="L213" s="1478"/>
      <c r="M213" s="1478"/>
      <c r="N213" s="1478"/>
      <c r="O213" s="1479"/>
      <c r="P213" s="1382"/>
      <c r="Q213" s="1382"/>
      <c r="R213" s="1382"/>
      <c r="S213" s="1382"/>
      <c r="T213" s="1382"/>
      <c r="U213" s="1382"/>
      <c r="V213" s="1382"/>
      <c r="W213" s="1382"/>
      <c r="X213" s="1382"/>
      <c r="Y213" s="1382"/>
      <c r="Z213" s="1382"/>
      <c r="AA213" s="1464"/>
      <c r="AB213" s="1465"/>
      <c r="AC213" s="1466"/>
    </row>
    <row r="214" spans="1:29" ht="61.5" customHeight="1">
      <c r="A214" s="1393" t="s">
        <v>676</v>
      </c>
      <c r="B214" s="1394"/>
      <c r="C214" s="1394"/>
      <c r="D214" s="1394"/>
      <c r="E214" s="1395"/>
      <c r="F214" s="1477"/>
      <c r="G214" s="1478"/>
      <c r="H214" s="1478"/>
      <c r="I214" s="1478"/>
      <c r="J214" s="1479"/>
      <c r="K214" s="1477"/>
      <c r="L214" s="1478"/>
      <c r="M214" s="1478"/>
      <c r="N214" s="1478"/>
      <c r="O214" s="1479"/>
      <c r="P214" s="1382"/>
      <c r="Q214" s="1382"/>
      <c r="R214" s="1382"/>
      <c r="S214" s="1382"/>
      <c r="T214" s="1382"/>
      <c r="U214" s="1382"/>
      <c r="V214" s="1382"/>
      <c r="W214" s="1382"/>
      <c r="X214" s="1382"/>
      <c r="Y214" s="1382"/>
      <c r="Z214" s="1382"/>
      <c r="AA214" s="1464"/>
      <c r="AB214" s="1465"/>
      <c r="AC214" s="1466"/>
    </row>
    <row r="215" spans="1:29" ht="63" customHeight="1">
      <c r="A215" s="1393" t="s">
        <v>677</v>
      </c>
      <c r="B215" s="1394"/>
      <c r="C215" s="1394"/>
      <c r="D215" s="1394"/>
      <c r="E215" s="1395"/>
      <c r="F215" s="1477"/>
      <c r="G215" s="1478"/>
      <c r="H215" s="1478"/>
      <c r="I215" s="1478"/>
      <c r="J215" s="1479"/>
      <c r="K215" s="1477"/>
      <c r="L215" s="1478"/>
      <c r="M215" s="1478"/>
      <c r="N215" s="1478"/>
      <c r="O215" s="1479"/>
      <c r="P215" s="1382"/>
      <c r="Q215" s="1382"/>
      <c r="R215" s="1382"/>
      <c r="S215" s="1382"/>
      <c r="T215" s="1382"/>
      <c r="U215" s="1382"/>
      <c r="V215" s="1382"/>
      <c r="W215" s="1382"/>
      <c r="X215" s="1382"/>
      <c r="Y215" s="1382"/>
      <c r="Z215" s="1382"/>
      <c r="AA215" s="1464"/>
      <c r="AB215" s="1465"/>
      <c r="AC215" s="1466"/>
    </row>
    <row r="216" spans="1:29" ht="86.25" customHeight="1">
      <c r="A216" s="1393" t="s">
        <v>678</v>
      </c>
      <c r="B216" s="1394"/>
      <c r="C216" s="1394"/>
      <c r="D216" s="1394"/>
      <c r="E216" s="1395"/>
      <c r="F216" s="1477"/>
      <c r="G216" s="1478"/>
      <c r="H216" s="1478"/>
      <c r="I216" s="1478"/>
      <c r="J216" s="1479"/>
      <c r="K216" s="1477"/>
      <c r="L216" s="1478"/>
      <c r="M216" s="1478"/>
      <c r="N216" s="1478"/>
      <c r="O216" s="1479"/>
      <c r="P216" s="1382"/>
      <c r="Q216" s="1382"/>
      <c r="R216" s="1382"/>
      <c r="S216" s="1382"/>
      <c r="T216" s="1382"/>
      <c r="U216" s="1382"/>
      <c r="V216" s="1382"/>
      <c r="W216" s="1382"/>
      <c r="X216" s="1382"/>
      <c r="Y216" s="1382"/>
      <c r="Z216" s="1382"/>
      <c r="AA216" s="1464"/>
      <c r="AB216" s="1465"/>
      <c r="AC216" s="1466"/>
    </row>
    <row r="217" spans="1:29" ht="48" customHeight="1">
      <c r="A217" s="1384" t="s">
        <v>679</v>
      </c>
      <c r="B217" s="1385"/>
      <c r="C217" s="1385"/>
      <c r="D217" s="1385"/>
      <c r="E217" s="1386"/>
      <c r="F217" s="1477"/>
      <c r="G217" s="1478"/>
      <c r="H217" s="1478"/>
      <c r="I217" s="1478"/>
      <c r="J217" s="1479"/>
      <c r="K217" s="1477"/>
      <c r="L217" s="1478"/>
      <c r="M217" s="1478"/>
      <c r="N217" s="1478"/>
      <c r="O217" s="1479"/>
      <c r="P217" s="1382"/>
      <c r="Q217" s="1382"/>
      <c r="R217" s="1382"/>
      <c r="S217" s="1382"/>
      <c r="T217" s="1382"/>
      <c r="U217" s="1382"/>
      <c r="V217" s="1382"/>
      <c r="W217" s="1382"/>
      <c r="X217" s="1382"/>
      <c r="Y217" s="1382"/>
      <c r="Z217" s="1382"/>
      <c r="AA217" s="1464"/>
      <c r="AB217" s="1465"/>
      <c r="AC217" s="1466"/>
    </row>
  </sheetData>
  <sheetProtection sheet="1" objects="1" scenarios="1"/>
  <mergeCells count="320">
    <mergeCell ref="K212:O212"/>
    <mergeCell ref="F213:J213"/>
    <mergeCell ref="A216:E216"/>
    <mergeCell ref="A217:E217"/>
    <mergeCell ref="A212:E212"/>
    <mergeCell ref="A213:E213"/>
    <mergeCell ref="A214:E214"/>
    <mergeCell ref="A215:E215"/>
    <mergeCell ref="P214:R214"/>
    <mergeCell ref="K213:O213"/>
    <mergeCell ref="F212:J212"/>
    <mergeCell ref="P216:R216"/>
    <mergeCell ref="F216:J216"/>
    <mergeCell ref="K216:O216"/>
    <mergeCell ref="F217:J217"/>
    <mergeCell ref="K217:O217"/>
    <mergeCell ref="F214:J214"/>
    <mergeCell ref="K214:O214"/>
    <mergeCell ref="F215:J215"/>
    <mergeCell ref="K215:O215"/>
    <mergeCell ref="A209:E209"/>
    <mergeCell ref="A210:E210"/>
    <mergeCell ref="A211:E211"/>
    <mergeCell ref="P210:R210"/>
    <mergeCell ref="S210:U210"/>
    <mergeCell ref="V210:Z210"/>
    <mergeCell ref="AA210:AC210"/>
    <mergeCell ref="P211:R211"/>
    <mergeCell ref="S211:U211"/>
    <mergeCell ref="P209:R209"/>
    <mergeCell ref="S209:U209"/>
    <mergeCell ref="V209:Z209"/>
    <mergeCell ref="AA209:AC209"/>
    <mergeCell ref="K210:O210"/>
    <mergeCell ref="F211:J211"/>
    <mergeCell ref="K211:O211"/>
    <mergeCell ref="F209:J209"/>
    <mergeCell ref="K209:O209"/>
    <mergeCell ref="F210:J210"/>
    <mergeCell ref="A207:E207"/>
    <mergeCell ref="AA206:AC206"/>
    <mergeCell ref="V206:Z206"/>
    <mergeCell ref="S206:U206"/>
    <mergeCell ref="P206:R206"/>
    <mergeCell ref="P207:R207"/>
    <mergeCell ref="S207:U207"/>
    <mergeCell ref="V207:Z207"/>
    <mergeCell ref="A208:E208"/>
    <mergeCell ref="AA207:AC207"/>
    <mergeCell ref="P208:R208"/>
    <mergeCell ref="S208:U208"/>
    <mergeCell ref="V208:Z208"/>
    <mergeCell ref="AA208:AC208"/>
    <mergeCell ref="A206:E206"/>
    <mergeCell ref="K206:O206"/>
    <mergeCell ref="F206:J206"/>
    <mergeCell ref="F207:J207"/>
    <mergeCell ref="K207:O207"/>
    <mergeCell ref="F208:J208"/>
    <mergeCell ref="K208:O208"/>
    <mergeCell ref="Q24:AA24"/>
    <mergeCell ref="A4:AC4"/>
    <mergeCell ref="A6:AC6"/>
    <mergeCell ref="B15:Q16"/>
    <mergeCell ref="S18:T18"/>
    <mergeCell ref="A40:B40"/>
    <mergeCell ref="U40:AC40"/>
    <mergeCell ref="A41:H41"/>
    <mergeCell ref="U41:AC41"/>
    <mergeCell ref="Q21:AA21"/>
    <mergeCell ref="Q22:AA22"/>
    <mergeCell ref="Q23:AA23"/>
    <mergeCell ref="K46:AC46"/>
    <mergeCell ref="J47:AC47"/>
    <mergeCell ref="K29:P29"/>
    <mergeCell ref="Q29:Y29"/>
    <mergeCell ref="A39:H39"/>
    <mergeCell ref="I39:L39"/>
    <mergeCell ref="M39:P39"/>
    <mergeCell ref="Q39:T39"/>
    <mergeCell ref="U39:AC39"/>
    <mergeCell ref="J55:AC55"/>
    <mergeCell ref="J56:K56"/>
    <mergeCell ref="L56:P56"/>
    <mergeCell ref="R56:T56"/>
    <mergeCell ref="U56:X56"/>
    <mergeCell ref="Y56:AB56"/>
    <mergeCell ref="J48:AC48"/>
    <mergeCell ref="J49:M49"/>
    <mergeCell ref="J50:AC50"/>
    <mergeCell ref="J51:O51"/>
    <mergeCell ref="J54:K54"/>
    <mergeCell ref="L54:N54"/>
    <mergeCell ref="Q54:S54"/>
    <mergeCell ref="W54:AB54"/>
    <mergeCell ref="J65:AC65"/>
    <mergeCell ref="J66:K66"/>
    <mergeCell ref="L66:P66"/>
    <mergeCell ref="R66:T66"/>
    <mergeCell ref="U66:X66"/>
    <mergeCell ref="Y66:AB66"/>
    <mergeCell ref="J57:AC57"/>
    <mergeCell ref="J58:M58"/>
    <mergeCell ref="J59:AC59"/>
    <mergeCell ref="J60:O60"/>
    <mergeCell ref="J64:K64"/>
    <mergeCell ref="L64:N64"/>
    <mergeCell ref="Q64:S64"/>
    <mergeCell ref="W64:AB64"/>
    <mergeCell ref="J74:AC74"/>
    <mergeCell ref="J75:K75"/>
    <mergeCell ref="L75:P75"/>
    <mergeCell ref="R75:T75"/>
    <mergeCell ref="U75:X75"/>
    <mergeCell ref="Y75:AB75"/>
    <mergeCell ref="J67:AC67"/>
    <mergeCell ref="J68:M68"/>
    <mergeCell ref="J69:AC69"/>
    <mergeCell ref="J70:O70"/>
    <mergeCell ref="J71:AC71"/>
    <mergeCell ref="J73:K73"/>
    <mergeCell ref="L73:N73"/>
    <mergeCell ref="Q73:S73"/>
    <mergeCell ref="W73:AB73"/>
    <mergeCell ref="J82:AC82"/>
    <mergeCell ref="J83:K83"/>
    <mergeCell ref="L83:P83"/>
    <mergeCell ref="R83:T83"/>
    <mergeCell ref="U83:X83"/>
    <mergeCell ref="Y83:AB83"/>
    <mergeCell ref="J76:AC76"/>
    <mergeCell ref="J77:M77"/>
    <mergeCell ref="J78:AC78"/>
    <mergeCell ref="J79:O79"/>
    <mergeCell ref="J80:AC80"/>
    <mergeCell ref="J81:K81"/>
    <mergeCell ref="L81:N81"/>
    <mergeCell ref="Q81:S81"/>
    <mergeCell ref="W81:AB81"/>
    <mergeCell ref="J90:AC90"/>
    <mergeCell ref="J91:K91"/>
    <mergeCell ref="L91:P91"/>
    <mergeCell ref="R91:T91"/>
    <mergeCell ref="U91:X91"/>
    <mergeCell ref="Y91:AB91"/>
    <mergeCell ref="J84:AC84"/>
    <mergeCell ref="J85:M85"/>
    <mergeCell ref="J86:AC86"/>
    <mergeCell ref="J87:O87"/>
    <mergeCell ref="J88:AC88"/>
    <mergeCell ref="J89:K89"/>
    <mergeCell ref="L89:N89"/>
    <mergeCell ref="Q89:S89"/>
    <mergeCell ref="W89:AB89"/>
    <mergeCell ref="J100:AC100"/>
    <mergeCell ref="J101:K101"/>
    <mergeCell ref="L101:P101"/>
    <mergeCell ref="R101:T101"/>
    <mergeCell ref="U101:X101"/>
    <mergeCell ref="Y101:AB101"/>
    <mergeCell ref="J92:AC92"/>
    <mergeCell ref="J93:M93"/>
    <mergeCell ref="J94:AC94"/>
    <mergeCell ref="J95:O95"/>
    <mergeCell ref="J96:AC96"/>
    <mergeCell ref="J99:K99"/>
    <mergeCell ref="L99:N99"/>
    <mergeCell ref="Q99:S99"/>
    <mergeCell ref="W99:AB99"/>
    <mergeCell ref="J109:AC109"/>
    <mergeCell ref="J110:K110"/>
    <mergeCell ref="L110:P110"/>
    <mergeCell ref="R110:T110"/>
    <mergeCell ref="U110:X110"/>
    <mergeCell ref="Y110:AB110"/>
    <mergeCell ref="J102:AC102"/>
    <mergeCell ref="J103:M103"/>
    <mergeCell ref="J104:AC104"/>
    <mergeCell ref="J105:O105"/>
    <mergeCell ref="J106:AC106"/>
    <mergeCell ref="J108:K108"/>
    <mergeCell ref="L108:N108"/>
    <mergeCell ref="Q108:S108"/>
    <mergeCell ref="W108:AB108"/>
    <mergeCell ref="J117:AC117"/>
    <mergeCell ref="J118:K118"/>
    <mergeCell ref="L118:P118"/>
    <mergeCell ref="R118:T118"/>
    <mergeCell ref="U118:X118"/>
    <mergeCell ref="Y118:AB118"/>
    <mergeCell ref="J111:AC111"/>
    <mergeCell ref="J112:M112"/>
    <mergeCell ref="J113:AC113"/>
    <mergeCell ref="J114:O114"/>
    <mergeCell ref="J115:AC115"/>
    <mergeCell ref="J116:K116"/>
    <mergeCell ref="L116:N116"/>
    <mergeCell ref="Q116:S116"/>
    <mergeCell ref="W116:AB116"/>
    <mergeCell ref="J119:AC119"/>
    <mergeCell ref="J120:M120"/>
    <mergeCell ref="J121:AC121"/>
    <mergeCell ref="J122:O122"/>
    <mergeCell ref="J123:AC123"/>
    <mergeCell ref="J124:K124"/>
    <mergeCell ref="L124:N124"/>
    <mergeCell ref="Q124:S124"/>
    <mergeCell ref="W124:AB124"/>
    <mergeCell ref="J127:AC127"/>
    <mergeCell ref="J128:M128"/>
    <mergeCell ref="J129:AC129"/>
    <mergeCell ref="J130:O130"/>
    <mergeCell ref="J131:AC131"/>
    <mergeCell ref="A132:P132"/>
    <mergeCell ref="J125:AC125"/>
    <mergeCell ref="J126:K126"/>
    <mergeCell ref="L126:P126"/>
    <mergeCell ref="R126:T126"/>
    <mergeCell ref="U126:X126"/>
    <mergeCell ref="Y126:AB126"/>
    <mergeCell ref="J140:AC140"/>
    <mergeCell ref="J142:AC142"/>
    <mergeCell ref="J143:AC143"/>
    <mergeCell ref="J144:M144"/>
    <mergeCell ref="J145:AC145"/>
    <mergeCell ref="J146:O146"/>
    <mergeCell ref="J134:AC134"/>
    <mergeCell ref="J135:AC135"/>
    <mergeCell ref="J136:M136"/>
    <mergeCell ref="J137:AC137"/>
    <mergeCell ref="J138:O138"/>
    <mergeCell ref="J139:AC139"/>
    <mergeCell ref="J153:O153"/>
    <mergeCell ref="J154:AC154"/>
    <mergeCell ref="J155:AC155"/>
    <mergeCell ref="J156:AC156"/>
    <mergeCell ref="J157:AC157"/>
    <mergeCell ref="J158:M158"/>
    <mergeCell ref="J147:AC147"/>
    <mergeCell ref="J148:AC148"/>
    <mergeCell ref="J149:AC149"/>
    <mergeCell ref="J150:AC150"/>
    <mergeCell ref="J151:M151"/>
    <mergeCell ref="J152:AC152"/>
    <mergeCell ref="J165:M165"/>
    <mergeCell ref="N165:P165"/>
    <mergeCell ref="S165:X165"/>
    <mergeCell ref="J166:AC166"/>
    <mergeCell ref="J167:M167"/>
    <mergeCell ref="J168:AC168"/>
    <mergeCell ref="J159:AC159"/>
    <mergeCell ref="J160:O160"/>
    <mergeCell ref="J161:AC161"/>
    <mergeCell ref="J162:AC162"/>
    <mergeCell ref="A163:P163"/>
    <mergeCell ref="J164:AC164"/>
    <mergeCell ref="R181:AB181"/>
    <mergeCell ref="A182:H182"/>
    <mergeCell ref="J182:L182"/>
    <mergeCell ref="M182:R182"/>
    <mergeCell ref="A183:H183"/>
    <mergeCell ref="J183:K183"/>
    <mergeCell ref="J169:O169"/>
    <mergeCell ref="A174:P174"/>
    <mergeCell ref="F175:AB175"/>
    <mergeCell ref="F176:AB176"/>
    <mergeCell ref="A177:P177"/>
    <mergeCell ref="S178:U178"/>
    <mergeCell ref="A187:F187"/>
    <mergeCell ref="K187:P187"/>
    <mergeCell ref="A188:J188"/>
    <mergeCell ref="M188:Q188"/>
    <mergeCell ref="V188:Z188"/>
    <mergeCell ref="L189:R189"/>
    <mergeCell ref="U189:AA189"/>
    <mergeCell ref="A184:G184"/>
    <mergeCell ref="J184:AA184"/>
    <mergeCell ref="A185:F185"/>
    <mergeCell ref="J185:K185"/>
    <mergeCell ref="A186:H186"/>
    <mergeCell ref="J186:K186"/>
    <mergeCell ref="A193:J193"/>
    <mergeCell ref="K194:AA194"/>
    <mergeCell ref="K195:AA195"/>
    <mergeCell ref="A196:J196"/>
    <mergeCell ref="C197:AC197"/>
    <mergeCell ref="C198:AC198"/>
    <mergeCell ref="C199:AC199"/>
    <mergeCell ref="L190:R190"/>
    <mergeCell ref="U190:AA190"/>
    <mergeCell ref="K192:L192"/>
    <mergeCell ref="T192:U192"/>
    <mergeCell ref="L191:M191"/>
    <mergeCell ref="N191:Q191"/>
    <mergeCell ref="U191:V191"/>
    <mergeCell ref="W191:Z191"/>
    <mergeCell ref="AA216:AC216"/>
    <mergeCell ref="P217:R217"/>
    <mergeCell ref="S217:U217"/>
    <mergeCell ref="V217:Z217"/>
    <mergeCell ref="AA217:AC217"/>
    <mergeCell ref="V211:Z211"/>
    <mergeCell ref="AA211:AC211"/>
    <mergeCell ref="P212:R212"/>
    <mergeCell ref="S212:U212"/>
    <mergeCell ref="V212:Z212"/>
    <mergeCell ref="AA212:AC212"/>
    <mergeCell ref="P213:R213"/>
    <mergeCell ref="S213:U213"/>
    <mergeCell ref="V213:Z213"/>
    <mergeCell ref="AA213:AC213"/>
    <mergeCell ref="AA214:AC214"/>
    <mergeCell ref="P215:R215"/>
    <mergeCell ref="S215:U215"/>
    <mergeCell ref="V215:Z215"/>
    <mergeCell ref="AA215:AC215"/>
    <mergeCell ref="S214:U214"/>
    <mergeCell ref="V214:Z214"/>
    <mergeCell ref="S216:U216"/>
    <mergeCell ref="V216:Z216"/>
  </mergeCells>
  <phoneticPr fontId="10"/>
  <dataValidations count="9">
    <dataValidation type="list" allowBlank="1" showInputMessage="1" showErrorMessage="1" sqref="K192:L192 T192:U192" xr:uid="{00000000-0002-0000-1200-000000000000}">
      <formula1>"（平成,（令和"</formula1>
    </dataValidation>
    <dataValidation type="list" allowBlank="1" showInputMessage="1" showErrorMessage="1" sqref="J183 J185:J186" xr:uid="{00000000-0002-0000-1200-000001000000}">
      <formula1>"平成,令和"</formula1>
    </dataValidation>
    <dataValidation imeMode="fullKatakana" allowBlank="1" showInputMessage="1" showErrorMessage="1" sqref="J47:AC47" xr:uid="{00000000-0002-0000-1200-000002000000}"/>
    <dataValidation imeMode="on" allowBlank="1" showInputMessage="1" showErrorMessage="1" sqref="J127:AC127 J129:AC129 F207:F217 R191 K194:AA195 Q21:Q24 F175:AB176 J168:AC168 C197:C199 Q29:Y29 R181:AB181 J134:AC135 J137:AC137 J139:AC140 J142:AC143 J145:AC145 J147:AC150 J152:AC152 J154:AC157 J159:AC159 J161:AC162 J131:AC131 J48:AC48 J50:AC50 Q54:S54 J55:AC55 R56:T56 J57:AC57 J59:AC59 Q64:S64 J65:AC65 R66:T66 J67:AC67 J69:AC69 J71:AC71 Q73:S73 J74:AC74 R75:T75 J76:AC76 J78:AC78 J80:AC80 Q81:S81 J82:AC82 R83:T83 J84:AC84 J86:AC86 J88:AC88 Q89:S89 J90:AC90 R91:T91 J92:AC92 J94:AC94 J96:AC96 Q99:S99 J100:AC100 R101:T101 J102:AC102 J104:AC104 J106:AC106 Q108:S108 J109:AC109 R110:T110 J111:AC111 J113:AC113 J115:AC115 Q116:S116 J117:AC117 R118:T118 J119:AC119 J121:AC121 J123:AC123 Q124:S124 J125:AC125 R126:T126 N165:P165 J164:AC164 J166:AC166 V207:V217 L191 N191 U191 W191 AA191" xr:uid="{00000000-0002-0000-1200-000003000000}"/>
    <dataValidation type="list" allowBlank="1" showInputMessage="1" showErrorMessage="1" sqref="J34:J35 S34:S35 C34:C35" xr:uid="{00000000-0002-0000-1200-000004000000}">
      <formula1>"□,■"</formula1>
    </dataValidation>
    <dataValidation type="list" errorStyle="warning" imeMode="on" allowBlank="1" showInputMessage="1" showErrorMessage="1" sqref="J184:AA184" xr:uid="{00000000-0002-0000-1200-000005000000}">
      <formula1>"株式会社　総研　　代表取締役　小岩　圭一"</formula1>
    </dataValidation>
    <dataValidation type="list" errorStyle="information" imeMode="on" allowBlank="1" showInputMessage="1" sqref="L189:R189 U189:AA189" xr:uid="{00000000-0002-0000-1200-000006000000}">
      <formula1>"屋根工事,屋根葺き工事及び構造耐力上主要な軸組又は耐力壁の工事,屋根の小屋組工事及び構造耐力上主要な軸組又は耐力壁の工事"</formula1>
    </dataValidation>
    <dataValidation type="list" errorStyle="information" imeMode="on" allowBlank="1" showInputMessage="1" sqref="U190:AA190 L190:R190" xr:uid="{00000000-0002-0000-1200-000007000000}">
      <formula1>"株式会社　総研　　　　　　　　　　代表取締役　小岩　圭一"</formula1>
    </dataValidation>
    <dataValidation type="list" allowBlank="1" showInputMessage="1" sqref="G179 G180 K179 M180 O179 S179" xr:uid="{675D194D-E874-4721-B32C-FD797771D37E}">
      <formula1>"□,■"</formula1>
    </dataValidation>
  </dataValidations>
  <pageMargins left="0.74" right="0.44" top="0.64" bottom="0.2" header="0.5" footer="0.2"/>
  <pageSetup paperSize="9" orientation="portrait" blackAndWhite="1" r:id="rId1"/>
  <rowBreaks count="5" manualBreakCount="5">
    <brk id="43" max="28" man="1"/>
    <brk id="88" max="28" man="1"/>
    <brk id="131" max="16383" man="1"/>
    <brk id="171" max="16383" man="1"/>
    <brk id="203" max="2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59999389629810485"/>
  </sheetPr>
  <dimension ref="A1:AI177"/>
  <sheetViews>
    <sheetView view="pageBreakPreview" zoomScaleNormal="70" zoomScaleSheetLayoutView="100" workbookViewId="0">
      <selection activeCell="G31" sqref="G31"/>
    </sheetView>
  </sheetViews>
  <sheetFormatPr defaultColWidth="9" defaultRowHeight="12"/>
  <cols>
    <col min="1" max="9" width="3" style="1" customWidth="1"/>
    <col min="10" max="10" width="3.125" style="1" customWidth="1"/>
    <col min="11" max="31" width="3" style="1" customWidth="1"/>
    <col min="32" max="32" width="6.25" style="1" customWidth="1"/>
    <col min="33" max="33" width="1.75" style="1" customWidth="1"/>
    <col min="34" max="34" width="6.875" style="1" customWidth="1"/>
    <col min="35" max="35" width="3.625" style="1" customWidth="1"/>
    <col min="36" max="16384" width="9" style="1"/>
  </cols>
  <sheetData>
    <row r="1" spans="1:35" ht="15.75" customHeight="1">
      <c r="A1" s="620" t="s">
        <v>6</v>
      </c>
      <c r="B1" s="620"/>
      <c r="C1" s="620"/>
      <c r="D1" s="620"/>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row>
    <row r="2" spans="1:35" ht="15.75" customHeight="1">
      <c r="A2" s="683" t="s">
        <v>7</v>
      </c>
      <c r="B2" s="683"/>
      <c r="C2" s="683"/>
      <c r="D2" s="683"/>
      <c r="E2" s="621"/>
      <c r="F2" s="621"/>
      <c r="G2" s="621"/>
      <c r="H2" s="621"/>
      <c r="I2" s="621"/>
      <c r="J2" s="621"/>
      <c r="K2" s="621"/>
      <c r="L2" s="621"/>
      <c r="M2" s="621"/>
      <c r="N2" s="621"/>
      <c r="O2" s="621"/>
      <c r="P2" s="621"/>
      <c r="Q2" s="621"/>
      <c r="R2" s="621"/>
      <c r="S2" s="621"/>
      <c r="T2" s="621"/>
      <c r="U2" s="621"/>
      <c r="V2" s="621"/>
      <c r="W2" s="621"/>
      <c r="X2" s="621"/>
      <c r="Y2" s="621"/>
      <c r="Z2" s="621"/>
      <c r="AA2" s="621"/>
      <c r="AB2" s="621"/>
      <c r="AC2" s="621"/>
      <c r="AD2" s="621"/>
      <c r="AE2" s="621"/>
      <c r="AF2" s="621"/>
      <c r="AH2" s="341"/>
      <c r="AI2" s="341"/>
    </row>
    <row r="3" spans="1:35" s="9" customFormat="1" ht="15.75" customHeight="1">
      <c r="A3" s="126" t="s">
        <v>8</v>
      </c>
      <c r="B3" s="126"/>
      <c r="C3" s="126"/>
      <c r="D3" s="126"/>
      <c r="E3" s="126"/>
      <c r="F3" s="126"/>
      <c r="G3" s="126"/>
      <c r="H3" s="126"/>
      <c r="I3" s="126"/>
      <c r="J3" s="126"/>
      <c r="K3" s="684"/>
      <c r="L3" s="684"/>
      <c r="M3" s="684"/>
      <c r="N3" s="684"/>
      <c r="O3" s="684"/>
      <c r="P3" s="684"/>
      <c r="Q3" s="684"/>
      <c r="R3" s="684"/>
      <c r="S3" s="684"/>
      <c r="T3" s="684"/>
      <c r="U3" s="684"/>
      <c r="V3" s="684"/>
      <c r="W3" s="684"/>
      <c r="X3" s="684"/>
      <c r="Y3" s="684"/>
      <c r="Z3" s="684"/>
      <c r="AA3" s="684"/>
      <c r="AB3" s="684"/>
      <c r="AC3" s="684"/>
      <c r="AD3" s="684"/>
      <c r="AE3" s="684"/>
      <c r="AF3" s="684"/>
      <c r="AH3" s="341"/>
      <c r="AI3" s="341"/>
    </row>
    <row r="4" spans="1:35" s="9" customFormat="1" ht="15.75" customHeight="1">
      <c r="A4" s="12" t="s">
        <v>9</v>
      </c>
      <c r="B4" s="12"/>
      <c r="C4" s="12"/>
      <c r="D4" s="12"/>
      <c r="E4" s="12"/>
      <c r="F4" s="12"/>
      <c r="G4" s="12"/>
      <c r="H4" s="12"/>
      <c r="I4" s="12"/>
      <c r="J4" s="12"/>
      <c r="K4" s="669"/>
      <c r="L4" s="669"/>
      <c r="M4" s="669"/>
      <c r="N4" s="669"/>
      <c r="O4" s="669"/>
      <c r="P4" s="669"/>
      <c r="Q4" s="669"/>
      <c r="R4" s="669"/>
      <c r="S4" s="669"/>
      <c r="T4" s="669"/>
      <c r="U4" s="669"/>
      <c r="V4" s="669"/>
      <c r="W4" s="669"/>
      <c r="X4" s="669"/>
      <c r="Y4" s="669"/>
      <c r="Z4" s="669"/>
      <c r="AA4" s="669"/>
      <c r="AB4" s="669"/>
      <c r="AC4" s="669"/>
      <c r="AD4" s="669"/>
      <c r="AE4" s="669"/>
      <c r="AF4" s="669"/>
    </row>
    <row r="5" spans="1:35" s="9" customFormat="1" ht="15.75" customHeight="1">
      <c r="A5" s="12" t="s">
        <v>10</v>
      </c>
      <c r="B5" s="12"/>
      <c r="C5" s="12"/>
      <c r="D5" s="12"/>
      <c r="E5" s="12"/>
      <c r="F5" s="12"/>
      <c r="G5" s="12"/>
      <c r="H5" s="12"/>
      <c r="I5" s="12"/>
      <c r="J5" s="12"/>
      <c r="K5" s="669"/>
      <c r="L5" s="669"/>
      <c r="M5" s="669"/>
      <c r="N5" s="669"/>
      <c r="O5" s="669"/>
      <c r="P5" s="669"/>
      <c r="Q5" s="669"/>
      <c r="R5" s="669"/>
      <c r="S5" s="669"/>
      <c r="T5" s="669"/>
      <c r="U5" s="669"/>
      <c r="V5" s="669"/>
      <c r="W5" s="669"/>
      <c r="X5" s="669"/>
      <c r="Y5" s="669"/>
      <c r="Z5" s="669"/>
      <c r="AA5" s="669"/>
      <c r="AB5" s="669"/>
      <c r="AC5" s="669"/>
      <c r="AD5" s="669"/>
      <c r="AE5" s="669"/>
      <c r="AF5" s="669"/>
    </row>
    <row r="6" spans="1:35" s="9" customFormat="1" ht="15.75" customHeight="1">
      <c r="A6" s="12" t="s">
        <v>11</v>
      </c>
      <c r="B6" s="12"/>
      <c r="C6" s="12"/>
      <c r="D6" s="12"/>
      <c r="E6" s="12"/>
      <c r="F6" s="12"/>
      <c r="G6" s="12"/>
      <c r="H6" s="12"/>
      <c r="I6" s="12"/>
      <c r="J6" s="12"/>
      <c r="K6" s="685"/>
      <c r="L6" s="685"/>
      <c r="M6" s="685"/>
      <c r="N6" s="128"/>
      <c r="O6" s="123"/>
      <c r="P6" s="123"/>
      <c r="Q6" s="123"/>
      <c r="R6" s="12"/>
      <c r="S6" s="12"/>
      <c r="T6" s="12"/>
      <c r="U6" s="12"/>
      <c r="V6" s="12"/>
      <c r="W6" s="12"/>
      <c r="X6" s="12"/>
      <c r="Y6" s="12"/>
      <c r="Z6" s="12"/>
      <c r="AA6" s="12"/>
      <c r="AB6" s="12"/>
      <c r="AC6" s="12"/>
      <c r="AD6" s="12"/>
      <c r="AE6" s="12"/>
      <c r="AF6" s="12"/>
    </row>
    <row r="7" spans="1:35" s="9" customFormat="1" ht="15.75" customHeight="1">
      <c r="A7" s="12" t="s">
        <v>12</v>
      </c>
      <c r="B7" s="12"/>
      <c r="C7" s="12"/>
      <c r="D7" s="12"/>
      <c r="E7" s="12"/>
      <c r="F7" s="12"/>
      <c r="G7" s="12"/>
      <c r="H7" s="12"/>
      <c r="I7" s="12"/>
      <c r="J7" s="12"/>
      <c r="K7" s="661"/>
      <c r="L7" s="661"/>
      <c r="M7" s="661"/>
      <c r="N7" s="661"/>
      <c r="O7" s="661"/>
      <c r="P7" s="661"/>
      <c r="Q7" s="661"/>
      <c r="R7" s="661"/>
      <c r="S7" s="661"/>
      <c r="T7" s="661"/>
      <c r="U7" s="661"/>
      <c r="V7" s="661"/>
      <c r="W7" s="661"/>
      <c r="X7" s="661"/>
      <c r="Y7" s="661"/>
      <c r="Z7" s="661"/>
      <c r="AA7" s="661"/>
      <c r="AB7" s="661"/>
      <c r="AC7" s="661"/>
      <c r="AD7" s="661"/>
      <c r="AE7" s="661"/>
      <c r="AF7" s="661"/>
    </row>
    <row r="8" spans="1:35" s="9" customFormat="1" ht="15.75" customHeight="1">
      <c r="A8" s="12" t="s">
        <v>13</v>
      </c>
      <c r="B8" s="12"/>
      <c r="C8" s="12"/>
      <c r="D8" s="12"/>
      <c r="E8" s="12"/>
      <c r="F8" s="12"/>
      <c r="G8" s="12"/>
      <c r="H8" s="12"/>
      <c r="I8" s="12"/>
      <c r="J8" s="12"/>
      <c r="K8" s="670"/>
      <c r="L8" s="670"/>
      <c r="M8" s="670"/>
      <c r="N8" s="670"/>
      <c r="O8" s="670"/>
      <c r="P8" s="16"/>
      <c r="Q8" s="16"/>
      <c r="R8" s="16"/>
      <c r="S8" s="16"/>
      <c r="T8" s="16"/>
      <c r="U8" s="16"/>
      <c r="V8" s="39"/>
      <c r="W8" s="39"/>
      <c r="X8" s="39"/>
      <c r="Y8" s="39"/>
      <c r="Z8" s="39"/>
      <c r="AA8" s="39"/>
      <c r="AB8" s="39"/>
      <c r="AC8" s="39"/>
      <c r="AD8" s="39"/>
      <c r="AE8" s="39"/>
      <c r="AF8" s="39"/>
    </row>
    <row r="9" spans="1:35" s="9" customFormat="1" ht="15.75" customHeight="1">
      <c r="A9" s="12"/>
      <c r="B9" s="12"/>
      <c r="C9" s="12"/>
      <c r="D9" s="12"/>
      <c r="E9" s="12"/>
      <c r="F9" s="12"/>
      <c r="G9" s="12"/>
      <c r="H9" s="12"/>
      <c r="I9" s="12"/>
      <c r="J9" s="12"/>
      <c r="K9" s="16"/>
      <c r="L9" s="16"/>
      <c r="M9" s="16"/>
      <c r="N9" s="16"/>
      <c r="O9" s="16"/>
      <c r="P9" s="16"/>
      <c r="Q9" s="16"/>
      <c r="R9" s="16"/>
      <c r="S9" s="16"/>
      <c r="T9" s="16"/>
      <c r="U9" s="16"/>
      <c r="V9" s="39"/>
      <c r="W9" s="39"/>
      <c r="X9" s="39"/>
      <c r="Y9" s="39"/>
      <c r="Z9" s="39"/>
      <c r="AA9" s="39"/>
      <c r="AB9" s="39"/>
      <c r="AC9" s="39"/>
      <c r="AD9" s="39"/>
      <c r="AE9" s="39"/>
      <c r="AF9" s="39"/>
    </row>
    <row r="10" spans="1:35" s="9" customFormat="1" ht="15.75" customHeight="1">
      <c r="A10" s="11" t="s">
        <v>14</v>
      </c>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row>
    <row r="11" spans="1:35" s="9" customFormat="1" ht="15.75" customHeight="1">
      <c r="A11" s="12" t="s">
        <v>15</v>
      </c>
      <c r="B11" s="12"/>
      <c r="C11" s="12"/>
      <c r="D11" s="12"/>
      <c r="E11" s="12"/>
      <c r="F11" s="129"/>
      <c r="G11" s="129"/>
      <c r="H11" s="129"/>
      <c r="I11" s="129"/>
      <c r="J11" s="129"/>
      <c r="K11" s="129" t="s">
        <v>16</v>
      </c>
      <c r="L11" s="665"/>
      <c r="M11" s="665"/>
      <c r="N11" s="665"/>
      <c r="O11" s="666" t="s">
        <v>305</v>
      </c>
      <c r="P11" s="666"/>
      <c r="Q11" s="666"/>
      <c r="R11" s="666"/>
      <c r="S11" s="666"/>
      <c r="T11" s="665"/>
      <c r="U11" s="665"/>
      <c r="V11" s="665"/>
      <c r="W11" s="666" t="s">
        <v>17</v>
      </c>
      <c r="X11" s="666"/>
      <c r="Y11" s="666"/>
      <c r="Z11" s="686"/>
      <c r="AA11" s="686"/>
      <c r="AB11" s="686"/>
      <c r="AC11" s="686"/>
      <c r="AD11" s="686"/>
      <c r="AE11" s="686"/>
      <c r="AF11" s="12" t="s">
        <v>5</v>
      </c>
    </row>
    <row r="12" spans="1:35" s="9" customFormat="1" ht="15.75" customHeight="1">
      <c r="A12" s="12" t="s">
        <v>10</v>
      </c>
      <c r="B12" s="12"/>
      <c r="C12" s="12"/>
      <c r="D12" s="12"/>
      <c r="E12" s="12"/>
      <c r="F12" s="130"/>
      <c r="G12" s="130"/>
      <c r="H12" s="130"/>
      <c r="I12" s="130"/>
      <c r="J12" s="130"/>
      <c r="K12" s="661"/>
      <c r="L12" s="661"/>
      <c r="M12" s="661"/>
      <c r="N12" s="661"/>
      <c r="O12" s="661"/>
      <c r="P12" s="661"/>
      <c r="Q12" s="661"/>
      <c r="R12" s="661"/>
      <c r="S12" s="661"/>
      <c r="T12" s="661"/>
      <c r="U12" s="661"/>
      <c r="V12" s="661"/>
      <c r="W12" s="661"/>
      <c r="X12" s="661"/>
      <c r="Y12" s="661"/>
      <c r="Z12" s="661"/>
      <c r="AA12" s="661"/>
      <c r="AB12" s="661"/>
      <c r="AC12" s="661"/>
      <c r="AD12" s="661"/>
      <c r="AE12" s="661"/>
      <c r="AF12" s="661"/>
    </row>
    <row r="13" spans="1:35" s="9" customFormat="1" ht="15.75" customHeight="1">
      <c r="A13" s="12" t="s">
        <v>18</v>
      </c>
      <c r="B13" s="12"/>
      <c r="C13" s="12"/>
      <c r="D13" s="12"/>
      <c r="E13" s="12"/>
      <c r="F13" s="12"/>
      <c r="G13" s="12"/>
      <c r="H13" s="12"/>
      <c r="I13" s="12"/>
      <c r="J13" s="12"/>
      <c r="K13" s="129" t="s">
        <v>19</v>
      </c>
      <c r="L13" s="665"/>
      <c r="M13" s="665"/>
      <c r="N13" s="665"/>
      <c r="O13" s="666" t="s">
        <v>20</v>
      </c>
      <c r="P13" s="666"/>
      <c r="Q13" s="666"/>
      <c r="R13" s="666"/>
      <c r="S13" s="666"/>
      <c r="T13" s="665"/>
      <c r="U13" s="665"/>
      <c r="V13" s="665"/>
      <c r="W13" s="666" t="s">
        <v>21</v>
      </c>
      <c r="X13" s="666"/>
      <c r="Y13" s="666"/>
      <c r="Z13" s="666"/>
      <c r="AA13" s="686"/>
      <c r="AB13" s="686"/>
      <c r="AC13" s="686"/>
      <c r="AD13" s="686"/>
      <c r="AE13" s="686"/>
      <c r="AF13" s="12" t="s">
        <v>5</v>
      </c>
    </row>
    <row r="14" spans="1:35" s="9" customFormat="1" ht="15.75" customHeight="1">
      <c r="A14" s="12"/>
      <c r="B14" s="12"/>
      <c r="C14" s="12"/>
      <c r="D14" s="12"/>
      <c r="E14" s="12"/>
      <c r="F14" s="12"/>
      <c r="G14" s="12"/>
      <c r="H14" s="12"/>
      <c r="I14" s="12"/>
      <c r="J14" s="12"/>
      <c r="K14" s="661"/>
      <c r="L14" s="661"/>
      <c r="M14" s="661"/>
      <c r="N14" s="661"/>
      <c r="O14" s="661"/>
      <c r="P14" s="661"/>
      <c r="Q14" s="661"/>
      <c r="R14" s="661"/>
      <c r="S14" s="661"/>
      <c r="T14" s="661"/>
      <c r="U14" s="661"/>
      <c r="V14" s="661"/>
      <c r="W14" s="661"/>
      <c r="X14" s="661"/>
      <c r="Y14" s="661"/>
      <c r="Z14" s="661"/>
      <c r="AA14" s="661"/>
      <c r="AB14" s="661"/>
      <c r="AC14" s="661"/>
      <c r="AD14" s="661"/>
      <c r="AE14" s="661"/>
      <c r="AF14" s="661"/>
    </row>
    <row r="15" spans="1:35" s="9" customFormat="1" ht="15.75" customHeight="1">
      <c r="A15" s="12" t="s">
        <v>22</v>
      </c>
      <c r="B15" s="12"/>
      <c r="C15" s="12"/>
      <c r="D15" s="12"/>
      <c r="E15" s="12"/>
      <c r="F15" s="12"/>
      <c r="G15" s="12"/>
      <c r="H15" s="12"/>
      <c r="I15" s="12"/>
      <c r="J15" s="12"/>
      <c r="K15" s="668"/>
      <c r="L15" s="668"/>
      <c r="M15" s="668"/>
      <c r="N15" s="128"/>
      <c r="O15" s="123"/>
      <c r="P15" s="123"/>
      <c r="Q15" s="123"/>
      <c r="R15" s="12"/>
      <c r="S15" s="12"/>
      <c r="T15" s="12"/>
      <c r="U15" s="12"/>
      <c r="V15" s="12"/>
      <c r="W15" s="12"/>
      <c r="X15" s="12"/>
      <c r="Y15" s="12"/>
      <c r="Z15" s="12"/>
      <c r="AA15" s="12"/>
      <c r="AB15" s="12"/>
      <c r="AC15" s="12"/>
      <c r="AD15" s="12"/>
      <c r="AE15" s="12"/>
      <c r="AF15" s="12"/>
    </row>
    <row r="16" spans="1:35" s="9" customFormat="1" ht="15.75" customHeight="1">
      <c r="A16" s="12" t="s">
        <v>23</v>
      </c>
      <c r="B16" s="12"/>
      <c r="C16" s="12"/>
      <c r="D16" s="12"/>
      <c r="E16" s="12"/>
      <c r="F16" s="12"/>
      <c r="G16" s="12"/>
      <c r="H16" s="12"/>
      <c r="I16" s="12"/>
      <c r="J16" s="12"/>
      <c r="K16" s="669"/>
      <c r="L16" s="669"/>
      <c r="M16" s="669"/>
      <c r="N16" s="669"/>
      <c r="O16" s="669"/>
      <c r="P16" s="669"/>
      <c r="Q16" s="669"/>
      <c r="R16" s="669"/>
      <c r="S16" s="669"/>
      <c r="T16" s="669"/>
      <c r="U16" s="669"/>
      <c r="V16" s="669"/>
      <c r="W16" s="669"/>
      <c r="X16" s="669"/>
      <c r="Y16" s="669"/>
      <c r="Z16" s="669"/>
      <c r="AA16" s="669"/>
      <c r="AB16" s="669"/>
      <c r="AC16" s="669"/>
      <c r="AD16" s="669"/>
      <c r="AE16" s="669"/>
      <c r="AF16" s="669"/>
    </row>
    <row r="17" spans="1:34" s="9" customFormat="1" ht="15.75" customHeight="1">
      <c r="A17" s="12" t="s">
        <v>24</v>
      </c>
      <c r="B17" s="12"/>
      <c r="C17" s="12"/>
      <c r="D17" s="12"/>
      <c r="E17" s="12"/>
      <c r="F17" s="12"/>
      <c r="G17" s="12"/>
      <c r="H17" s="12"/>
      <c r="I17" s="12"/>
      <c r="J17" s="12"/>
      <c r="K17" s="670"/>
      <c r="L17" s="670"/>
      <c r="M17" s="670"/>
      <c r="N17" s="670"/>
      <c r="O17" s="670"/>
      <c r="P17" s="16"/>
      <c r="Q17" s="16"/>
      <c r="R17" s="16"/>
      <c r="S17" s="16"/>
      <c r="T17" s="16"/>
      <c r="U17" s="16"/>
      <c r="V17" s="12"/>
      <c r="W17" s="12"/>
      <c r="X17" s="12"/>
      <c r="Y17" s="12"/>
      <c r="Z17" s="12"/>
      <c r="AA17" s="12"/>
      <c r="AB17" s="12"/>
      <c r="AC17" s="12"/>
      <c r="AD17" s="12"/>
      <c r="AE17" s="12"/>
      <c r="AF17" s="12"/>
    </row>
    <row r="18" spans="1:34" s="9" customFormat="1" ht="15.75" customHeight="1">
      <c r="A18" s="12"/>
      <c r="B18" s="12"/>
      <c r="C18" s="12"/>
      <c r="D18" s="12"/>
      <c r="E18" s="12"/>
      <c r="F18" s="12"/>
      <c r="G18" s="12"/>
      <c r="H18" s="12"/>
      <c r="I18" s="12"/>
      <c r="J18" s="12"/>
      <c r="K18" s="16"/>
      <c r="L18" s="16"/>
      <c r="M18" s="16"/>
      <c r="N18" s="16"/>
      <c r="O18" s="16"/>
      <c r="P18" s="16"/>
      <c r="Q18" s="16"/>
      <c r="R18" s="16"/>
      <c r="S18" s="16"/>
      <c r="T18" s="16"/>
      <c r="U18" s="16"/>
      <c r="V18" s="12"/>
      <c r="W18" s="12"/>
      <c r="X18" s="12"/>
      <c r="Y18" s="12"/>
      <c r="Z18" s="12"/>
      <c r="AA18" s="12"/>
      <c r="AB18" s="12"/>
      <c r="AC18" s="12"/>
      <c r="AD18" s="12"/>
      <c r="AE18" s="12"/>
      <c r="AF18" s="12"/>
    </row>
    <row r="19" spans="1:34" s="9" customFormat="1" ht="15.75" customHeight="1" thickBot="1">
      <c r="A19" s="11" t="s">
        <v>25</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row>
    <row r="20" spans="1:34" s="9" customFormat="1" ht="15.75" customHeight="1" thickBot="1">
      <c r="A20" s="12" t="s">
        <v>26</v>
      </c>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H20" s="264" t="s">
        <v>752</v>
      </c>
    </row>
    <row r="21" spans="1:34" s="9" customFormat="1" ht="15.75" customHeight="1">
      <c r="A21" s="12" t="s">
        <v>27</v>
      </c>
      <c r="B21" s="12"/>
      <c r="C21" s="12"/>
      <c r="D21" s="12"/>
      <c r="E21" s="12"/>
      <c r="F21" s="129"/>
      <c r="G21" s="129"/>
      <c r="H21" s="129"/>
      <c r="I21" s="129"/>
      <c r="J21" s="129"/>
      <c r="K21" s="129" t="s">
        <v>16</v>
      </c>
      <c r="L21" s="667">
        <f>IF($AH$20="■",L$11,"")</f>
        <v>0</v>
      </c>
      <c r="M21" s="667"/>
      <c r="N21" s="667"/>
      <c r="O21" s="666" t="s">
        <v>305</v>
      </c>
      <c r="P21" s="666"/>
      <c r="Q21" s="666"/>
      <c r="R21" s="666"/>
      <c r="S21" s="666"/>
      <c r="T21" s="667">
        <f>IF($AH$20="■",$T$11,"")</f>
        <v>0</v>
      </c>
      <c r="U21" s="667"/>
      <c r="V21" s="667"/>
      <c r="W21" s="666" t="s">
        <v>17</v>
      </c>
      <c r="X21" s="666"/>
      <c r="Y21" s="666"/>
      <c r="Z21" s="671">
        <f>IF(AH20="■",Z11,"")</f>
        <v>0</v>
      </c>
      <c r="AA21" s="671"/>
      <c r="AB21" s="671"/>
      <c r="AC21" s="671"/>
      <c r="AD21" s="671"/>
      <c r="AE21" s="671"/>
      <c r="AF21" s="12" t="s">
        <v>5</v>
      </c>
    </row>
    <row r="22" spans="1:34" s="9" customFormat="1" ht="15.75" customHeight="1">
      <c r="A22" s="12" t="s">
        <v>28</v>
      </c>
      <c r="B22" s="12"/>
      <c r="C22" s="12"/>
      <c r="D22" s="12"/>
      <c r="E22" s="12"/>
      <c r="F22" s="130"/>
      <c r="G22" s="130"/>
      <c r="H22" s="130"/>
      <c r="I22" s="130"/>
      <c r="J22" s="130"/>
      <c r="K22" s="660"/>
      <c r="L22" s="660"/>
      <c r="M22" s="660"/>
      <c r="N22" s="660"/>
      <c r="O22" s="660"/>
      <c r="P22" s="660"/>
      <c r="Q22" s="660"/>
      <c r="R22" s="660"/>
      <c r="S22" s="660"/>
      <c r="T22" s="660"/>
      <c r="U22" s="660"/>
      <c r="V22" s="660"/>
      <c r="W22" s="660"/>
      <c r="X22" s="660"/>
      <c r="Y22" s="660"/>
      <c r="Z22" s="660"/>
      <c r="AA22" s="660"/>
      <c r="AB22" s="660"/>
      <c r="AC22" s="660"/>
      <c r="AD22" s="660"/>
      <c r="AE22" s="660"/>
      <c r="AF22" s="660"/>
    </row>
    <row r="23" spans="1:34" s="9" customFormat="1" ht="15.75" customHeight="1">
      <c r="A23" s="12" t="s">
        <v>18</v>
      </c>
      <c r="B23" s="12"/>
      <c r="C23" s="12"/>
      <c r="D23" s="12"/>
      <c r="E23" s="12"/>
      <c r="F23" s="12"/>
      <c r="G23" s="12"/>
      <c r="H23" s="12"/>
      <c r="I23" s="12"/>
      <c r="J23" s="12"/>
      <c r="K23" s="129" t="s">
        <v>16</v>
      </c>
      <c r="L23" s="667">
        <f>IF($AH$20="■",L$13,"")</f>
        <v>0</v>
      </c>
      <c r="M23" s="667"/>
      <c r="N23" s="667"/>
      <c r="O23" s="666" t="s">
        <v>20</v>
      </c>
      <c r="P23" s="666"/>
      <c r="Q23" s="666"/>
      <c r="R23" s="666"/>
      <c r="S23" s="666"/>
      <c r="T23" s="667">
        <f>IF($AH$20="■",T$13,"")</f>
        <v>0</v>
      </c>
      <c r="U23" s="667"/>
      <c r="V23" s="667"/>
      <c r="W23" s="666" t="s">
        <v>21</v>
      </c>
      <c r="X23" s="666"/>
      <c r="Y23" s="666"/>
      <c r="Z23" s="666"/>
      <c r="AA23" s="671">
        <f>IF(AH20="■",AA13,"")</f>
        <v>0</v>
      </c>
      <c r="AB23" s="671"/>
      <c r="AC23" s="671"/>
      <c r="AD23" s="671"/>
      <c r="AE23" s="671"/>
      <c r="AF23" s="12" t="s">
        <v>5</v>
      </c>
    </row>
    <row r="24" spans="1:34" s="9" customFormat="1" ht="15.75" customHeight="1">
      <c r="A24" s="12"/>
      <c r="B24" s="12"/>
      <c r="C24" s="12"/>
      <c r="D24" s="12"/>
      <c r="E24" s="12"/>
      <c r="F24" s="12"/>
      <c r="G24" s="12"/>
      <c r="H24" s="12"/>
      <c r="I24" s="12"/>
      <c r="J24" s="12"/>
      <c r="K24" s="660"/>
      <c r="L24" s="660"/>
      <c r="M24" s="660"/>
      <c r="N24" s="660"/>
      <c r="O24" s="660"/>
      <c r="P24" s="660"/>
      <c r="Q24" s="660"/>
      <c r="R24" s="660"/>
      <c r="S24" s="660"/>
      <c r="T24" s="660"/>
      <c r="U24" s="660"/>
      <c r="V24" s="660"/>
      <c r="W24" s="660"/>
      <c r="X24" s="660"/>
      <c r="Y24" s="660"/>
      <c r="Z24" s="660"/>
      <c r="AA24" s="660"/>
      <c r="AB24" s="660"/>
      <c r="AC24" s="660"/>
      <c r="AD24" s="660"/>
      <c r="AE24" s="660"/>
      <c r="AF24" s="660"/>
    </row>
    <row r="25" spans="1:34" s="9" customFormat="1" ht="15.75" customHeight="1">
      <c r="A25" s="12" t="s">
        <v>22</v>
      </c>
      <c r="B25" s="12"/>
      <c r="C25" s="12"/>
      <c r="D25" s="12"/>
      <c r="E25" s="12"/>
      <c r="F25" s="12"/>
      <c r="G25" s="12"/>
      <c r="H25" s="12"/>
      <c r="I25" s="12"/>
      <c r="J25" s="12"/>
      <c r="K25" s="672">
        <f>IF($AH$20="■",$K15,"")</f>
        <v>0</v>
      </c>
      <c r="L25" s="672"/>
      <c r="M25" s="672"/>
      <c r="N25" s="128"/>
      <c r="O25" s="123"/>
      <c r="P25" s="123"/>
      <c r="Q25" s="123"/>
      <c r="R25" s="12"/>
      <c r="S25" s="12"/>
      <c r="T25" s="12"/>
      <c r="U25" s="12"/>
      <c r="V25" s="12"/>
      <c r="W25" s="12"/>
      <c r="X25" s="12"/>
      <c r="Y25" s="12"/>
      <c r="Z25" s="12"/>
      <c r="AA25" s="12"/>
      <c r="AB25" s="12"/>
      <c r="AC25" s="12"/>
      <c r="AD25" s="12"/>
      <c r="AE25" s="12"/>
      <c r="AF25" s="12"/>
    </row>
    <row r="26" spans="1:34" s="9" customFormat="1" ht="15.75" customHeight="1">
      <c r="A26" s="12" t="s">
        <v>23</v>
      </c>
      <c r="B26" s="12"/>
      <c r="C26" s="12"/>
      <c r="D26" s="12"/>
      <c r="E26" s="12"/>
      <c r="F26" s="12"/>
      <c r="G26" s="12"/>
      <c r="H26" s="12"/>
      <c r="I26" s="12"/>
      <c r="J26" s="12"/>
      <c r="K26" s="660">
        <f>IF($AH$20="■",K16,"")</f>
        <v>0</v>
      </c>
      <c r="L26" s="660"/>
      <c r="M26" s="660"/>
      <c r="N26" s="660"/>
      <c r="O26" s="660"/>
      <c r="P26" s="660"/>
      <c r="Q26" s="660"/>
      <c r="R26" s="660"/>
      <c r="S26" s="660"/>
      <c r="T26" s="660"/>
      <c r="U26" s="660"/>
      <c r="V26" s="660"/>
      <c r="W26" s="660"/>
      <c r="X26" s="660"/>
      <c r="Y26" s="660"/>
      <c r="Z26" s="660"/>
      <c r="AA26" s="660"/>
      <c r="AB26" s="660"/>
      <c r="AC26" s="660"/>
      <c r="AD26" s="660"/>
      <c r="AE26" s="660"/>
      <c r="AF26" s="660"/>
    </row>
    <row r="27" spans="1:34" s="9" customFormat="1" ht="15.75" customHeight="1">
      <c r="A27" s="12" t="s">
        <v>24</v>
      </c>
      <c r="B27" s="12"/>
      <c r="C27" s="12"/>
      <c r="D27" s="12"/>
      <c r="E27" s="12"/>
      <c r="F27" s="12"/>
      <c r="G27" s="12"/>
      <c r="H27" s="12"/>
      <c r="I27" s="12"/>
      <c r="J27" s="12"/>
      <c r="K27" s="672">
        <f>IF($AH$20="■",$K17,"")</f>
        <v>0</v>
      </c>
      <c r="L27" s="672"/>
      <c r="M27" s="672"/>
      <c r="N27" s="672"/>
      <c r="O27" s="672"/>
      <c r="P27" s="16"/>
      <c r="Q27" s="16"/>
      <c r="R27" s="16"/>
      <c r="S27" s="16"/>
      <c r="T27" s="16"/>
      <c r="U27" s="16"/>
      <c r="V27" s="39"/>
      <c r="W27" s="39"/>
      <c r="X27" s="39"/>
      <c r="Y27" s="39"/>
      <c r="Z27" s="39"/>
      <c r="AA27" s="39"/>
      <c r="AB27" s="39"/>
      <c r="AC27" s="39"/>
      <c r="AD27" s="39"/>
      <c r="AE27" s="39"/>
      <c r="AF27" s="39"/>
    </row>
    <row r="28" spans="1:34" s="9" customFormat="1" ht="15.75" customHeight="1">
      <c r="A28" s="12" t="s">
        <v>29</v>
      </c>
      <c r="B28" s="12"/>
      <c r="C28" s="12"/>
      <c r="D28" s="12"/>
      <c r="E28" s="12"/>
      <c r="F28" s="12"/>
      <c r="G28" s="12"/>
      <c r="H28" s="12"/>
      <c r="I28" s="12"/>
      <c r="J28" s="12"/>
      <c r="K28" s="672"/>
      <c r="L28" s="672"/>
      <c r="M28" s="672"/>
      <c r="N28" s="672"/>
      <c r="O28" s="672"/>
      <c r="P28" s="672"/>
      <c r="Q28" s="672"/>
      <c r="R28" s="672"/>
      <c r="S28" s="672"/>
      <c r="T28" s="672"/>
      <c r="U28" s="672"/>
      <c r="V28" s="672"/>
      <c r="W28" s="672"/>
      <c r="X28" s="672"/>
      <c r="Y28" s="672"/>
      <c r="Z28" s="672"/>
      <c r="AA28" s="672"/>
      <c r="AB28" s="672"/>
      <c r="AC28" s="672"/>
      <c r="AD28" s="672"/>
      <c r="AE28" s="672"/>
      <c r="AF28" s="672"/>
    </row>
    <row r="29" spans="1:34" s="9" customFormat="1" ht="15.75" customHeight="1">
      <c r="A29" s="131"/>
      <c r="B29" s="675"/>
      <c r="C29" s="675"/>
      <c r="D29" s="675"/>
      <c r="E29" s="675"/>
      <c r="F29" s="675"/>
      <c r="G29" s="675"/>
      <c r="H29" s="675"/>
      <c r="I29" s="675"/>
      <c r="J29" s="675"/>
      <c r="K29" s="676"/>
      <c r="L29" s="676"/>
      <c r="M29" s="676"/>
      <c r="N29" s="676"/>
      <c r="O29" s="676"/>
      <c r="P29" s="676"/>
      <c r="Q29" s="676"/>
      <c r="R29" s="676"/>
      <c r="S29" s="676"/>
      <c r="T29" s="676"/>
      <c r="U29" s="676"/>
      <c r="V29" s="676"/>
      <c r="W29" s="676"/>
      <c r="X29" s="676"/>
      <c r="Y29" s="676"/>
      <c r="Z29" s="676"/>
      <c r="AA29" s="676"/>
      <c r="AB29" s="676"/>
      <c r="AC29" s="676"/>
      <c r="AD29" s="676"/>
      <c r="AE29" s="676"/>
      <c r="AF29" s="676"/>
    </row>
    <row r="30" spans="1:34" s="9" customFormat="1" ht="15.75" customHeight="1">
      <c r="A30" s="12" t="s">
        <v>30</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row>
    <row r="31" spans="1:34" s="9" customFormat="1" ht="15.75" customHeight="1">
      <c r="A31" s="12" t="s">
        <v>27</v>
      </c>
      <c r="B31" s="12"/>
      <c r="C31" s="12"/>
      <c r="D31" s="12"/>
      <c r="E31" s="12"/>
      <c r="F31" s="129"/>
      <c r="G31" s="129"/>
      <c r="H31" s="129"/>
      <c r="I31" s="129"/>
      <c r="J31" s="129"/>
      <c r="K31" s="129" t="s">
        <v>16</v>
      </c>
      <c r="L31" s="665"/>
      <c r="M31" s="665"/>
      <c r="N31" s="665"/>
      <c r="O31" s="666" t="s">
        <v>305</v>
      </c>
      <c r="P31" s="666"/>
      <c r="Q31" s="666"/>
      <c r="R31" s="666"/>
      <c r="S31" s="666"/>
      <c r="T31" s="665"/>
      <c r="U31" s="665"/>
      <c r="V31" s="665"/>
      <c r="W31" s="666" t="s">
        <v>17</v>
      </c>
      <c r="X31" s="666"/>
      <c r="Y31" s="666"/>
      <c r="Z31" s="673"/>
      <c r="AA31" s="673"/>
      <c r="AB31" s="673"/>
      <c r="AC31" s="673"/>
      <c r="AD31" s="673"/>
      <c r="AE31" s="673"/>
      <c r="AF31" s="12" t="s">
        <v>5</v>
      </c>
    </row>
    <row r="32" spans="1:34" s="9" customFormat="1" ht="15.75" customHeight="1">
      <c r="A32" s="12" t="s">
        <v>28</v>
      </c>
      <c r="B32" s="12"/>
      <c r="C32" s="12"/>
      <c r="D32" s="12"/>
      <c r="E32" s="12"/>
      <c r="F32" s="130"/>
      <c r="G32" s="130"/>
      <c r="H32" s="130"/>
      <c r="I32" s="130"/>
      <c r="J32" s="130"/>
      <c r="K32" s="661"/>
      <c r="L32" s="661"/>
      <c r="M32" s="661"/>
      <c r="N32" s="661"/>
      <c r="O32" s="661"/>
      <c r="P32" s="661"/>
      <c r="Q32" s="661"/>
      <c r="R32" s="661"/>
      <c r="S32" s="661"/>
      <c r="T32" s="661"/>
      <c r="U32" s="661"/>
      <c r="V32" s="661"/>
      <c r="W32" s="661"/>
      <c r="X32" s="661"/>
      <c r="Y32" s="661"/>
      <c r="Z32" s="661"/>
      <c r="AA32" s="661"/>
      <c r="AB32" s="661"/>
      <c r="AC32" s="661"/>
      <c r="AD32" s="661"/>
      <c r="AE32" s="661"/>
      <c r="AF32" s="661"/>
    </row>
    <row r="33" spans="1:32" s="9" customFormat="1" ht="15.75" customHeight="1">
      <c r="A33" s="12" t="s">
        <v>18</v>
      </c>
      <c r="B33" s="12"/>
      <c r="C33" s="12"/>
      <c r="D33" s="12"/>
      <c r="E33" s="12"/>
      <c r="F33" s="12"/>
      <c r="G33" s="12"/>
      <c r="H33" s="12"/>
      <c r="I33" s="12"/>
      <c r="J33" s="12"/>
      <c r="K33" s="129" t="s">
        <v>16</v>
      </c>
      <c r="L33" s="665"/>
      <c r="M33" s="665"/>
      <c r="N33" s="665"/>
      <c r="O33" s="666" t="s">
        <v>20</v>
      </c>
      <c r="P33" s="666"/>
      <c r="Q33" s="666"/>
      <c r="R33" s="666"/>
      <c r="S33" s="666"/>
      <c r="T33" s="665"/>
      <c r="U33" s="665"/>
      <c r="V33" s="665"/>
      <c r="W33" s="666" t="s">
        <v>21</v>
      </c>
      <c r="X33" s="666"/>
      <c r="Y33" s="666"/>
      <c r="Z33" s="666"/>
      <c r="AA33" s="673"/>
      <c r="AB33" s="673"/>
      <c r="AC33" s="673"/>
      <c r="AD33" s="673"/>
      <c r="AE33" s="673"/>
      <c r="AF33" s="12" t="s">
        <v>5</v>
      </c>
    </row>
    <row r="34" spans="1:32" s="9" customFormat="1" ht="15.75" customHeight="1">
      <c r="A34" s="12"/>
      <c r="B34" s="680"/>
      <c r="C34" s="680"/>
      <c r="D34" s="680"/>
      <c r="E34" s="680"/>
      <c r="F34" s="680"/>
      <c r="G34" s="680"/>
      <c r="H34" s="680"/>
      <c r="I34" s="680"/>
      <c r="J34" s="680"/>
      <c r="K34" s="674"/>
      <c r="L34" s="674"/>
      <c r="M34" s="674"/>
      <c r="N34" s="674"/>
      <c r="O34" s="674"/>
      <c r="P34" s="674"/>
      <c r="Q34" s="674"/>
      <c r="R34" s="674"/>
      <c r="S34" s="674"/>
      <c r="T34" s="674"/>
      <c r="U34" s="674"/>
      <c r="V34" s="674"/>
      <c r="W34" s="674"/>
      <c r="X34" s="674"/>
      <c r="Y34" s="674"/>
      <c r="Z34" s="674"/>
      <c r="AA34" s="674"/>
      <c r="AB34" s="674"/>
      <c r="AC34" s="674"/>
      <c r="AD34" s="674"/>
      <c r="AE34" s="674"/>
      <c r="AF34" s="674"/>
    </row>
    <row r="35" spans="1:32" s="9" customFormat="1" ht="15.75" customHeight="1">
      <c r="A35" s="12" t="s">
        <v>22</v>
      </c>
      <c r="B35" s="12"/>
      <c r="C35" s="12"/>
      <c r="D35" s="12"/>
      <c r="E35" s="12"/>
      <c r="F35" s="12"/>
      <c r="G35" s="12"/>
      <c r="H35" s="12"/>
      <c r="I35" s="12"/>
      <c r="J35" s="12"/>
      <c r="K35" s="668"/>
      <c r="L35" s="668"/>
      <c r="M35" s="668"/>
      <c r="N35" s="128"/>
      <c r="O35" s="123"/>
      <c r="P35" s="123"/>
      <c r="Q35" s="123"/>
      <c r="R35" s="12"/>
      <c r="S35" s="12"/>
      <c r="T35" s="12"/>
      <c r="U35" s="12"/>
      <c r="V35" s="12"/>
      <c r="W35" s="12"/>
      <c r="X35" s="12"/>
      <c r="Y35" s="12"/>
      <c r="Z35" s="12"/>
      <c r="AA35" s="12"/>
      <c r="AB35" s="12"/>
      <c r="AC35" s="12"/>
      <c r="AD35" s="12"/>
      <c r="AE35" s="12"/>
      <c r="AF35" s="12"/>
    </row>
    <row r="36" spans="1:32" s="9" customFormat="1" ht="15.75" customHeight="1">
      <c r="A36" s="12" t="s">
        <v>23</v>
      </c>
      <c r="B36" s="12"/>
      <c r="C36" s="12"/>
      <c r="D36" s="12"/>
      <c r="E36" s="12"/>
      <c r="F36" s="12"/>
      <c r="G36" s="12"/>
      <c r="H36" s="12"/>
      <c r="I36" s="12"/>
      <c r="J36" s="12"/>
      <c r="K36" s="669"/>
      <c r="L36" s="669"/>
      <c r="M36" s="669"/>
      <c r="N36" s="669"/>
      <c r="O36" s="669"/>
      <c r="P36" s="669"/>
      <c r="Q36" s="669"/>
      <c r="R36" s="669"/>
      <c r="S36" s="669"/>
      <c r="T36" s="669"/>
      <c r="U36" s="669"/>
      <c r="V36" s="669"/>
      <c r="W36" s="669"/>
      <c r="X36" s="669"/>
      <c r="Y36" s="669"/>
      <c r="Z36" s="669"/>
      <c r="AA36" s="669"/>
      <c r="AB36" s="669"/>
      <c r="AC36" s="669"/>
      <c r="AD36" s="669"/>
      <c r="AE36" s="669"/>
      <c r="AF36" s="669"/>
    </row>
    <row r="37" spans="1:32" s="9" customFormat="1" ht="15.75" customHeight="1">
      <c r="A37" s="12" t="s">
        <v>24</v>
      </c>
      <c r="B37" s="12"/>
      <c r="C37" s="12"/>
      <c r="D37" s="12"/>
      <c r="E37" s="12"/>
      <c r="F37" s="12"/>
      <c r="G37" s="12"/>
      <c r="H37" s="12"/>
      <c r="I37" s="12"/>
      <c r="J37" s="12"/>
      <c r="K37" s="668"/>
      <c r="L37" s="668"/>
      <c r="M37" s="668"/>
      <c r="N37" s="668"/>
      <c r="O37" s="668"/>
      <c r="P37" s="16"/>
      <c r="Q37" s="16"/>
      <c r="R37" s="16"/>
      <c r="S37" s="16"/>
      <c r="T37" s="16"/>
      <c r="U37" s="16"/>
      <c r="V37" s="39"/>
      <c r="W37" s="39"/>
      <c r="X37" s="39"/>
      <c r="Y37" s="39"/>
      <c r="Z37" s="39"/>
      <c r="AA37" s="39"/>
      <c r="AB37" s="39"/>
      <c r="AC37" s="39"/>
      <c r="AD37" s="39"/>
      <c r="AE37" s="39"/>
      <c r="AF37" s="39"/>
    </row>
    <row r="38" spans="1:32" s="9" customFormat="1" ht="15.75" customHeight="1">
      <c r="A38" s="12" t="s">
        <v>29</v>
      </c>
      <c r="B38" s="12"/>
      <c r="C38" s="12"/>
      <c r="D38" s="12"/>
      <c r="E38" s="12"/>
      <c r="F38" s="12"/>
      <c r="G38" s="12"/>
      <c r="H38" s="12"/>
      <c r="I38" s="12"/>
      <c r="J38" s="12"/>
      <c r="K38" s="670"/>
      <c r="L38" s="670"/>
      <c r="M38" s="670"/>
      <c r="N38" s="670"/>
      <c r="O38" s="670"/>
      <c r="P38" s="670"/>
      <c r="Q38" s="670"/>
      <c r="R38" s="670"/>
      <c r="S38" s="670"/>
      <c r="T38" s="670"/>
      <c r="U38" s="670"/>
      <c r="V38" s="670"/>
      <c r="W38" s="670"/>
      <c r="X38" s="670"/>
      <c r="Y38" s="670"/>
      <c r="Z38" s="670"/>
      <c r="AA38" s="670"/>
      <c r="AB38" s="670"/>
      <c r="AC38" s="670"/>
      <c r="AD38" s="670"/>
      <c r="AE38" s="670"/>
      <c r="AF38" s="670"/>
    </row>
    <row r="39" spans="1:32" s="9" customFormat="1" ht="15.75" customHeight="1">
      <c r="A39" s="131"/>
      <c r="B39" s="675"/>
      <c r="C39" s="675"/>
      <c r="D39" s="675"/>
      <c r="E39" s="675"/>
      <c r="F39" s="675"/>
      <c r="G39" s="675"/>
      <c r="H39" s="675"/>
      <c r="I39" s="675"/>
      <c r="J39" s="675"/>
      <c r="K39" s="676"/>
      <c r="L39" s="676"/>
      <c r="M39" s="676"/>
      <c r="N39" s="676"/>
      <c r="O39" s="676"/>
      <c r="P39" s="676"/>
      <c r="Q39" s="676"/>
      <c r="R39" s="676"/>
      <c r="S39" s="676"/>
      <c r="T39" s="676"/>
      <c r="U39" s="676"/>
      <c r="V39" s="676"/>
      <c r="W39" s="676"/>
      <c r="X39" s="676"/>
      <c r="Y39" s="676"/>
      <c r="Z39" s="676"/>
      <c r="AA39" s="676"/>
      <c r="AB39" s="676"/>
      <c r="AC39" s="676"/>
      <c r="AD39" s="676"/>
      <c r="AE39" s="676"/>
      <c r="AF39" s="676"/>
    </row>
    <row r="40" spans="1:32" s="9" customFormat="1" ht="15.75" customHeight="1">
      <c r="A40" s="12" t="s">
        <v>27</v>
      </c>
      <c r="B40" s="12"/>
      <c r="C40" s="12"/>
      <c r="D40" s="12"/>
      <c r="E40" s="12"/>
      <c r="F40" s="129"/>
      <c r="G40" s="129"/>
      <c r="H40" s="129"/>
      <c r="I40" s="129"/>
      <c r="J40" s="129"/>
      <c r="K40" s="129" t="s">
        <v>16</v>
      </c>
      <c r="L40" s="665"/>
      <c r="M40" s="665"/>
      <c r="N40" s="665"/>
      <c r="O40" s="666" t="s">
        <v>305</v>
      </c>
      <c r="P40" s="666"/>
      <c r="Q40" s="666"/>
      <c r="R40" s="666"/>
      <c r="S40" s="666"/>
      <c r="T40" s="665"/>
      <c r="U40" s="665"/>
      <c r="V40" s="665"/>
      <c r="W40" s="666" t="s">
        <v>17</v>
      </c>
      <c r="X40" s="666"/>
      <c r="Y40" s="666"/>
      <c r="Z40" s="673"/>
      <c r="AA40" s="673"/>
      <c r="AB40" s="673"/>
      <c r="AC40" s="673"/>
      <c r="AD40" s="673"/>
      <c r="AE40" s="673"/>
      <c r="AF40" s="12" t="s">
        <v>5</v>
      </c>
    </row>
    <row r="41" spans="1:32" s="9" customFormat="1" ht="15.75" customHeight="1">
      <c r="A41" s="12" t="s">
        <v>28</v>
      </c>
      <c r="B41" s="12"/>
      <c r="C41" s="12"/>
      <c r="D41" s="12"/>
      <c r="E41" s="12"/>
      <c r="F41" s="130"/>
      <c r="G41" s="130"/>
      <c r="H41" s="130"/>
      <c r="I41" s="130"/>
      <c r="J41" s="130"/>
      <c r="K41" s="661"/>
      <c r="L41" s="661"/>
      <c r="M41" s="661"/>
      <c r="N41" s="661"/>
      <c r="O41" s="661"/>
      <c r="P41" s="661"/>
      <c r="Q41" s="661"/>
      <c r="R41" s="661"/>
      <c r="S41" s="661"/>
      <c r="T41" s="661"/>
      <c r="U41" s="661"/>
      <c r="V41" s="661"/>
      <c r="W41" s="661"/>
      <c r="X41" s="661"/>
      <c r="Y41" s="661"/>
      <c r="Z41" s="661"/>
      <c r="AA41" s="661"/>
      <c r="AB41" s="661"/>
      <c r="AC41" s="661"/>
      <c r="AD41" s="661"/>
      <c r="AE41" s="661"/>
      <c r="AF41" s="661"/>
    </row>
    <row r="42" spans="1:32" s="9" customFormat="1" ht="15.75" customHeight="1">
      <c r="A42" s="12" t="s">
        <v>18</v>
      </c>
      <c r="B42" s="12"/>
      <c r="C42" s="12"/>
      <c r="D42" s="12"/>
      <c r="E42" s="12"/>
      <c r="F42" s="12"/>
      <c r="G42" s="12"/>
      <c r="H42" s="12"/>
      <c r="I42" s="12"/>
      <c r="J42" s="12"/>
      <c r="K42" s="129" t="s">
        <v>16</v>
      </c>
      <c r="L42" s="665"/>
      <c r="M42" s="665"/>
      <c r="N42" s="665"/>
      <c r="O42" s="666" t="s">
        <v>20</v>
      </c>
      <c r="P42" s="666"/>
      <c r="Q42" s="666"/>
      <c r="R42" s="666"/>
      <c r="S42" s="666"/>
      <c r="T42" s="665"/>
      <c r="U42" s="665"/>
      <c r="V42" s="665"/>
      <c r="W42" s="666" t="s">
        <v>21</v>
      </c>
      <c r="X42" s="666"/>
      <c r="Y42" s="666"/>
      <c r="Z42" s="666"/>
      <c r="AA42" s="673"/>
      <c r="AB42" s="673"/>
      <c r="AC42" s="673"/>
      <c r="AD42" s="673"/>
      <c r="AE42" s="673"/>
      <c r="AF42" s="12" t="s">
        <v>5</v>
      </c>
    </row>
    <row r="43" spans="1:32" s="9" customFormat="1" ht="15.75" customHeight="1">
      <c r="A43" s="12"/>
      <c r="B43" s="12"/>
      <c r="C43" s="12"/>
      <c r="D43" s="12"/>
      <c r="E43" s="12"/>
      <c r="F43" s="12"/>
      <c r="G43" s="12"/>
      <c r="H43" s="12"/>
      <c r="I43" s="12"/>
      <c r="J43" s="12"/>
      <c r="K43" s="674"/>
      <c r="L43" s="674"/>
      <c r="M43" s="674"/>
      <c r="N43" s="674"/>
      <c r="O43" s="674"/>
      <c r="P43" s="674"/>
      <c r="Q43" s="674"/>
      <c r="R43" s="674"/>
      <c r="S43" s="674"/>
      <c r="T43" s="674"/>
      <c r="U43" s="674"/>
      <c r="V43" s="674"/>
      <c r="W43" s="674"/>
      <c r="X43" s="674"/>
      <c r="Y43" s="674"/>
      <c r="Z43" s="674"/>
      <c r="AA43" s="674"/>
      <c r="AB43" s="674"/>
      <c r="AC43" s="674"/>
      <c r="AD43" s="674"/>
      <c r="AE43" s="674"/>
      <c r="AF43" s="674"/>
    </row>
    <row r="44" spans="1:32" s="9" customFormat="1" ht="15.75" customHeight="1">
      <c r="A44" s="12" t="s">
        <v>22</v>
      </c>
      <c r="B44" s="12"/>
      <c r="C44" s="12"/>
      <c r="D44" s="12"/>
      <c r="E44" s="12"/>
      <c r="F44" s="12"/>
      <c r="G44" s="12"/>
      <c r="H44" s="12"/>
      <c r="I44" s="12"/>
      <c r="J44" s="12"/>
      <c r="K44" s="668"/>
      <c r="L44" s="668"/>
      <c r="M44" s="668"/>
      <c r="N44" s="128"/>
      <c r="O44" s="123"/>
      <c r="P44" s="123"/>
      <c r="Q44" s="123"/>
      <c r="R44" s="12"/>
      <c r="S44" s="12"/>
      <c r="T44" s="12"/>
      <c r="U44" s="12"/>
      <c r="V44" s="12"/>
      <c r="W44" s="12"/>
      <c r="X44" s="12"/>
      <c r="Y44" s="12"/>
      <c r="Z44" s="12"/>
      <c r="AA44" s="12"/>
      <c r="AB44" s="12"/>
      <c r="AC44" s="12"/>
      <c r="AD44" s="12"/>
      <c r="AE44" s="12"/>
      <c r="AF44" s="12"/>
    </row>
    <row r="45" spans="1:32" s="9" customFormat="1" ht="15.75" customHeight="1">
      <c r="A45" s="12" t="s">
        <v>23</v>
      </c>
      <c r="B45" s="12"/>
      <c r="C45" s="12"/>
      <c r="D45" s="12"/>
      <c r="E45" s="12"/>
      <c r="F45" s="12"/>
      <c r="G45" s="12"/>
      <c r="H45" s="12"/>
      <c r="I45" s="12"/>
      <c r="J45" s="12"/>
      <c r="K45" s="669"/>
      <c r="L45" s="669"/>
      <c r="M45" s="669"/>
      <c r="N45" s="669"/>
      <c r="O45" s="669"/>
      <c r="P45" s="669"/>
      <c r="Q45" s="669"/>
      <c r="R45" s="669"/>
      <c r="S45" s="669"/>
      <c r="T45" s="669"/>
      <c r="U45" s="669"/>
      <c r="V45" s="669"/>
      <c r="W45" s="669"/>
      <c r="X45" s="669"/>
      <c r="Y45" s="669"/>
      <c r="Z45" s="669"/>
      <c r="AA45" s="669"/>
      <c r="AB45" s="669"/>
      <c r="AC45" s="669"/>
      <c r="AD45" s="669"/>
      <c r="AE45" s="669"/>
      <c r="AF45" s="669"/>
    </row>
    <row r="46" spans="1:32" s="9" customFormat="1" ht="15.75" customHeight="1">
      <c r="A46" s="12" t="s">
        <v>24</v>
      </c>
      <c r="B46" s="12"/>
      <c r="C46" s="12"/>
      <c r="D46" s="12"/>
      <c r="E46" s="12"/>
      <c r="F46" s="12"/>
      <c r="G46" s="12"/>
      <c r="H46" s="12"/>
      <c r="I46" s="12"/>
      <c r="J46" s="12"/>
      <c r="K46" s="668"/>
      <c r="L46" s="668"/>
      <c r="M46" s="668"/>
      <c r="N46" s="668"/>
      <c r="O46" s="668"/>
      <c r="P46" s="16"/>
      <c r="Q46" s="16"/>
      <c r="R46" s="16"/>
      <c r="S46" s="16"/>
      <c r="T46" s="16"/>
      <c r="U46" s="16"/>
      <c r="V46" s="39"/>
      <c r="W46" s="39"/>
      <c r="X46" s="39"/>
      <c r="Y46" s="39"/>
      <c r="Z46" s="39"/>
      <c r="AA46" s="39"/>
      <c r="AB46" s="39"/>
      <c r="AC46" s="39"/>
      <c r="AD46" s="39"/>
      <c r="AE46" s="39"/>
      <c r="AF46" s="39"/>
    </row>
    <row r="47" spans="1:32" s="9" customFormat="1" ht="15.75" customHeight="1">
      <c r="A47" s="12" t="s">
        <v>29</v>
      </c>
      <c r="B47" s="12"/>
      <c r="C47" s="12"/>
      <c r="D47" s="12"/>
      <c r="E47" s="12"/>
      <c r="F47" s="12"/>
      <c r="G47" s="12"/>
      <c r="H47" s="12"/>
      <c r="I47" s="12"/>
      <c r="J47" s="12"/>
      <c r="K47" s="670"/>
      <c r="L47" s="670"/>
      <c r="M47" s="670"/>
      <c r="N47" s="670"/>
      <c r="O47" s="670"/>
      <c r="P47" s="670"/>
      <c r="Q47" s="670"/>
      <c r="R47" s="670"/>
      <c r="S47" s="670"/>
      <c r="T47" s="670"/>
      <c r="U47" s="670"/>
      <c r="V47" s="670"/>
      <c r="W47" s="670"/>
      <c r="X47" s="670"/>
      <c r="Y47" s="670"/>
      <c r="Z47" s="670"/>
      <c r="AA47" s="670"/>
      <c r="AB47" s="670"/>
      <c r="AC47" s="670"/>
      <c r="AD47" s="670"/>
      <c r="AE47" s="670"/>
      <c r="AF47" s="670"/>
    </row>
    <row r="48" spans="1:32" s="9" customFormat="1" ht="15.75" customHeight="1">
      <c r="A48" s="131"/>
      <c r="B48" s="675"/>
      <c r="C48" s="675"/>
      <c r="D48" s="675"/>
      <c r="E48" s="675"/>
      <c r="F48" s="675"/>
      <c r="G48" s="675"/>
      <c r="H48" s="675"/>
      <c r="I48" s="675"/>
      <c r="J48" s="675"/>
      <c r="K48" s="676"/>
      <c r="L48" s="676"/>
      <c r="M48" s="676"/>
      <c r="N48" s="676"/>
      <c r="O48" s="676"/>
      <c r="P48" s="676"/>
      <c r="Q48" s="676"/>
      <c r="R48" s="676"/>
      <c r="S48" s="676"/>
      <c r="T48" s="676"/>
      <c r="U48" s="676"/>
      <c r="V48" s="676"/>
      <c r="W48" s="676"/>
      <c r="X48" s="676"/>
      <c r="Y48" s="676"/>
      <c r="Z48" s="676"/>
      <c r="AA48" s="676"/>
      <c r="AB48" s="676"/>
      <c r="AC48" s="676"/>
      <c r="AD48" s="676"/>
      <c r="AE48" s="676"/>
      <c r="AF48" s="676"/>
    </row>
    <row r="49" spans="1:32" s="9" customFormat="1" ht="15.75" customHeight="1">
      <c r="A49" s="12" t="s">
        <v>27</v>
      </c>
      <c r="B49" s="12"/>
      <c r="C49" s="12"/>
      <c r="D49" s="12"/>
      <c r="E49" s="12"/>
      <c r="F49" s="129"/>
      <c r="G49" s="129"/>
      <c r="H49" s="129"/>
      <c r="I49" s="129"/>
      <c r="J49" s="129"/>
      <c r="K49" s="129" t="s">
        <v>16</v>
      </c>
      <c r="L49" s="665"/>
      <c r="M49" s="665"/>
      <c r="N49" s="665"/>
      <c r="O49" s="666" t="s">
        <v>305</v>
      </c>
      <c r="P49" s="666"/>
      <c r="Q49" s="666"/>
      <c r="R49" s="666"/>
      <c r="S49" s="666"/>
      <c r="T49" s="665"/>
      <c r="U49" s="665"/>
      <c r="V49" s="665"/>
      <c r="W49" s="666" t="s">
        <v>17</v>
      </c>
      <c r="X49" s="666"/>
      <c r="Y49" s="666"/>
      <c r="Z49" s="673"/>
      <c r="AA49" s="673"/>
      <c r="AB49" s="673"/>
      <c r="AC49" s="673"/>
      <c r="AD49" s="673"/>
      <c r="AE49" s="673"/>
      <c r="AF49" s="12" t="s">
        <v>5</v>
      </c>
    </row>
    <row r="50" spans="1:32" s="9" customFormat="1" ht="15.75" customHeight="1">
      <c r="A50" s="12" t="s">
        <v>28</v>
      </c>
      <c r="B50" s="12"/>
      <c r="C50" s="12"/>
      <c r="D50" s="12"/>
      <c r="E50" s="12"/>
      <c r="F50" s="130"/>
      <c r="G50" s="130"/>
      <c r="H50" s="130"/>
      <c r="I50" s="130"/>
      <c r="J50" s="130"/>
      <c r="K50" s="661"/>
      <c r="L50" s="661"/>
      <c r="M50" s="661"/>
      <c r="N50" s="661"/>
      <c r="O50" s="661"/>
      <c r="P50" s="661"/>
      <c r="Q50" s="661"/>
      <c r="R50" s="661"/>
      <c r="S50" s="661"/>
      <c r="T50" s="661"/>
      <c r="U50" s="661"/>
      <c r="V50" s="661"/>
      <c r="W50" s="661"/>
      <c r="X50" s="661"/>
      <c r="Y50" s="661"/>
      <c r="Z50" s="661"/>
      <c r="AA50" s="661"/>
      <c r="AB50" s="661"/>
      <c r="AC50" s="661"/>
      <c r="AD50" s="661"/>
      <c r="AE50" s="661"/>
      <c r="AF50" s="661"/>
    </row>
    <row r="51" spans="1:32" s="9" customFormat="1" ht="15.75" customHeight="1">
      <c r="A51" s="12" t="s">
        <v>18</v>
      </c>
      <c r="B51" s="12"/>
      <c r="C51" s="12"/>
      <c r="D51" s="12"/>
      <c r="E51" s="12"/>
      <c r="F51" s="12"/>
      <c r="G51" s="12"/>
      <c r="H51" s="12"/>
      <c r="I51" s="12"/>
      <c r="J51" s="12"/>
      <c r="K51" s="129" t="s">
        <v>16</v>
      </c>
      <c r="L51" s="665"/>
      <c r="M51" s="665"/>
      <c r="N51" s="665"/>
      <c r="O51" s="666" t="s">
        <v>20</v>
      </c>
      <c r="P51" s="666"/>
      <c r="Q51" s="666"/>
      <c r="R51" s="666"/>
      <c r="S51" s="666"/>
      <c r="T51" s="665"/>
      <c r="U51" s="665"/>
      <c r="V51" s="665"/>
      <c r="W51" s="666" t="s">
        <v>21</v>
      </c>
      <c r="X51" s="666"/>
      <c r="Y51" s="666"/>
      <c r="Z51" s="666"/>
      <c r="AA51" s="673"/>
      <c r="AB51" s="673"/>
      <c r="AC51" s="673"/>
      <c r="AD51" s="673"/>
      <c r="AE51" s="673"/>
      <c r="AF51" s="12" t="s">
        <v>5</v>
      </c>
    </row>
    <row r="52" spans="1:32" s="9" customFormat="1" ht="15.75" customHeight="1">
      <c r="A52" s="12"/>
      <c r="B52" s="12"/>
      <c r="C52" s="12"/>
      <c r="D52" s="12"/>
      <c r="E52" s="12"/>
      <c r="F52" s="12"/>
      <c r="G52" s="12"/>
      <c r="H52" s="12"/>
      <c r="I52" s="12"/>
      <c r="J52" s="12"/>
      <c r="K52" s="674"/>
      <c r="L52" s="674"/>
      <c r="M52" s="674"/>
      <c r="N52" s="674"/>
      <c r="O52" s="674"/>
      <c r="P52" s="674"/>
      <c r="Q52" s="674"/>
      <c r="R52" s="674"/>
      <c r="S52" s="674"/>
      <c r="T52" s="674"/>
      <c r="U52" s="674"/>
      <c r="V52" s="674"/>
      <c r="W52" s="674"/>
      <c r="X52" s="674"/>
      <c r="Y52" s="674"/>
      <c r="Z52" s="674"/>
      <c r="AA52" s="674"/>
      <c r="AB52" s="674"/>
      <c r="AC52" s="674"/>
      <c r="AD52" s="674"/>
      <c r="AE52" s="674"/>
      <c r="AF52" s="674"/>
    </row>
    <row r="53" spans="1:32" s="9" customFormat="1" ht="15.75" customHeight="1">
      <c r="A53" s="12" t="s">
        <v>22</v>
      </c>
      <c r="B53" s="12"/>
      <c r="C53" s="12"/>
      <c r="D53" s="12"/>
      <c r="E53" s="12"/>
      <c r="F53" s="12"/>
      <c r="G53" s="12"/>
      <c r="H53" s="12"/>
      <c r="I53" s="12"/>
      <c r="J53" s="12"/>
      <c r="K53" s="668"/>
      <c r="L53" s="668"/>
      <c r="M53" s="668"/>
      <c r="N53" s="128"/>
      <c r="O53" s="123"/>
      <c r="P53" s="123"/>
      <c r="Q53" s="123"/>
      <c r="R53" s="12"/>
      <c r="S53" s="12"/>
      <c r="T53" s="12"/>
      <c r="U53" s="12"/>
      <c r="V53" s="12"/>
      <c r="W53" s="12"/>
      <c r="X53" s="12"/>
      <c r="Y53" s="12"/>
      <c r="Z53" s="12"/>
      <c r="AA53" s="12"/>
      <c r="AB53" s="12"/>
      <c r="AC53" s="12"/>
      <c r="AD53" s="12"/>
      <c r="AE53" s="12"/>
      <c r="AF53" s="12"/>
    </row>
    <row r="54" spans="1:32" s="9" customFormat="1" ht="15.75" customHeight="1">
      <c r="A54" s="12" t="s">
        <v>23</v>
      </c>
      <c r="B54" s="12"/>
      <c r="C54" s="12"/>
      <c r="D54" s="12"/>
      <c r="E54" s="12"/>
      <c r="F54" s="12"/>
      <c r="G54" s="12"/>
      <c r="H54" s="12"/>
      <c r="I54" s="12"/>
      <c r="J54" s="12"/>
      <c r="K54" s="669"/>
      <c r="L54" s="669"/>
      <c r="M54" s="669"/>
      <c r="N54" s="669"/>
      <c r="O54" s="669"/>
      <c r="P54" s="669"/>
      <c r="Q54" s="669"/>
      <c r="R54" s="669"/>
      <c r="S54" s="669"/>
      <c r="T54" s="669"/>
      <c r="U54" s="669"/>
      <c r="V54" s="669"/>
      <c r="W54" s="669"/>
      <c r="X54" s="669"/>
      <c r="Y54" s="669"/>
      <c r="Z54" s="669"/>
      <c r="AA54" s="669"/>
      <c r="AB54" s="669"/>
      <c r="AC54" s="669"/>
      <c r="AD54" s="669"/>
      <c r="AE54" s="669"/>
      <c r="AF54" s="669"/>
    </row>
    <row r="55" spans="1:32" s="9" customFormat="1" ht="15.75" customHeight="1">
      <c r="A55" s="12" t="s">
        <v>24</v>
      </c>
      <c r="B55" s="12"/>
      <c r="C55" s="12"/>
      <c r="D55" s="12"/>
      <c r="E55" s="12"/>
      <c r="F55" s="12"/>
      <c r="G55" s="12"/>
      <c r="H55" s="12"/>
      <c r="I55" s="12"/>
      <c r="J55" s="12"/>
      <c r="K55" s="668"/>
      <c r="L55" s="668"/>
      <c r="M55" s="668"/>
      <c r="N55" s="668"/>
      <c r="O55" s="668"/>
      <c r="P55" s="668"/>
      <c r="Q55" s="16"/>
      <c r="R55" s="16"/>
      <c r="S55" s="16"/>
      <c r="T55" s="16"/>
      <c r="U55" s="16"/>
      <c r="V55" s="39"/>
      <c r="W55" s="39"/>
      <c r="X55" s="39"/>
      <c r="Y55" s="39"/>
      <c r="Z55" s="39"/>
      <c r="AA55" s="39"/>
      <c r="AB55" s="39"/>
      <c r="AC55" s="39"/>
      <c r="AD55" s="39"/>
      <c r="AE55" s="39"/>
      <c r="AF55" s="39"/>
    </row>
    <row r="56" spans="1:32" s="9" customFormat="1" ht="15.75" customHeight="1">
      <c r="A56" s="12" t="s">
        <v>29</v>
      </c>
      <c r="B56" s="12"/>
      <c r="C56" s="12"/>
      <c r="D56" s="12"/>
      <c r="E56" s="12"/>
      <c r="F56" s="12"/>
      <c r="G56" s="12"/>
      <c r="H56" s="12"/>
      <c r="I56" s="12"/>
      <c r="J56" s="12"/>
      <c r="K56" s="670"/>
      <c r="L56" s="670"/>
      <c r="M56" s="670"/>
      <c r="N56" s="670"/>
      <c r="O56" s="670"/>
      <c r="P56" s="670"/>
      <c r="Q56" s="670"/>
      <c r="R56" s="670"/>
      <c r="S56" s="670"/>
      <c r="T56" s="670"/>
      <c r="U56" s="670"/>
      <c r="V56" s="670"/>
      <c r="W56" s="670"/>
      <c r="X56" s="670"/>
      <c r="Y56" s="670"/>
      <c r="Z56" s="670"/>
      <c r="AA56" s="670"/>
      <c r="AB56" s="670"/>
      <c r="AC56" s="670"/>
      <c r="AD56" s="670"/>
      <c r="AE56" s="670"/>
      <c r="AF56" s="670"/>
    </row>
    <row r="57" spans="1:32" s="9" customFormat="1" ht="15.75" customHeight="1">
      <c r="A57" s="131"/>
      <c r="B57" s="131"/>
      <c r="C57" s="131"/>
      <c r="D57" s="131"/>
      <c r="E57" s="131"/>
      <c r="F57" s="131"/>
      <c r="G57" s="131"/>
      <c r="H57" s="131"/>
      <c r="I57" s="131"/>
      <c r="J57" s="131"/>
      <c r="K57" s="139"/>
      <c r="L57" s="139"/>
      <c r="M57" s="139"/>
      <c r="N57" s="139"/>
      <c r="O57" s="139"/>
      <c r="P57" s="139"/>
      <c r="Q57" s="139"/>
      <c r="R57" s="139"/>
      <c r="S57" s="139"/>
      <c r="T57" s="139"/>
      <c r="U57" s="139"/>
      <c r="V57" s="139"/>
      <c r="W57" s="139"/>
      <c r="X57" s="139"/>
      <c r="Y57" s="139"/>
      <c r="Z57" s="139"/>
      <c r="AA57" s="139"/>
      <c r="AB57" s="139"/>
      <c r="AC57" s="139"/>
      <c r="AD57" s="139"/>
      <c r="AE57" s="139"/>
      <c r="AF57" s="139"/>
    </row>
    <row r="58" spans="1:32" s="9" customFormat="1" ht="15.75" customHeight="1">
      <c r="A58" s="12"/>
      <c r="B58" s="12"/>
      <c r="C58" s="12"/>
      <c r="D58" s="12"/>
      <c r="E58" s="12"/>
      <c r="F58" s="12"/>
      <c r="G58" s="12"/>
      <c r="H58" s="12"/>
      <c r="I58" s="12"/>
      <c r="J58" s="12"/>
      <c r="K58" s="117"/>
      <c r="L58" s="117"/>
      <c r="M58" s="117"/>
      <c r="N58" s="117"/>
      <c r="O58" s="117"/>
      <c r="P58" s="117"/>
      <c r="Q58" s="117"/>
      <c r="R58" s="117"/>
      <c r="S58" s="117"/>
      <c r="T58" s="117"/>
      <c r="U58" s="117"/>
      <c r="V58" s="117"/>
      <c r="W58" s="117"/>
      <c r="X58" s="117"/>
      <c r="Y58" s="117"/>
      <c r="Z58" s="117"/>
      <c r="AA58" s="117"/>
      <c r="AB58" s="117"/>
      <c r="AC58" s="117"/>
      <c r="AD58" s="117"/>
      <c r="AE58" s="117"/>
      <c r="AF58" s="117"/>
    </row>
    <row r="59" spans="1:32" s="9" customFormat="1" ht="7.5" customHeight="1">
      <c r="A59" s="131"/>
      <c r="B59" s="131"/>
      <c r="C59" s="131"/>
      <c r="D59" s="131"/>
      <c r="E59" s="131"/>
      <c r="F59" s="131"/>
      <c r="G59" s="131"/>
      <c r="H59" s="131"/>
      <c r="I59" s="131"/>
      <c r="J59" s="131"/>
      <c r="K59" s="132"/>
      <c r="L59" s="132"/>
      <c r="M59" s="132"/>
      <c r="N59" s="132"/>
      <c r="O59" s="132"/>
      <c r="P59" s="132"/>
      <c r="Q59" s="132"/>
      <c r="R59" s="132"/>
      <c r="S59" s="132"/>
      <c r="T59" s="132"/>
      <c r="U59" s="132"/>
      <c r="V59" s="132"/>
      <c r="W59" s="132"/>
      <c r="X59" s="132"/>
      <c r="Y59" s="132"/>
      <c r="Z59" s="132"/>
      <c r="AA59" s="132"/>
      <c r="AB59" s="132"/>
      <c r="AC59" s="132"/>
      <c r="AD59" s="132"/>
      <c r="AE59" s="132"/>
      <c r="AF59" s="132"/>
    </row>
    <row r="60" spans="1:32" s="9" customFormat="1" ht="15.75" customHeight="1">
      <c r="A60" s="135" t="s">
        <v>31</v>
      </c>
      <c r="B60" s="135"/>
      <c r="C60" s="135"/>
      <c r="D60" s="135"/>
      <c r="E60" s="135"/>
      <c r="F60" s="135"/>
      <c r="G60" s="135"/>
      <c r="H60" s="135"/>
      <c r="I60" s="135"/>
      <c r="J60" s="135"/>
      <c r="K60" s="136"/>
      <c r="L60" s="136"/>
      <c r="M60" s="136"/>
      <c r="N60" s="136"/>
      <c r="O60" s="136"/>
      <c r="P60" s="136"/>
      <c r="Q60" s="136"/>
      <c r="R60" s="136"/>
      <c r="S60" s="136"/>
      <c r="T60" s="136"/>
      <c r="U60" s="136"/>
      <c r="V60" s="136"/>
      <c r="W60" s="136"/>
      <c r="X60" s="136"/>
      <c r="Y60" s="136"/>
      <c r="Z60" s="136"/>
      <c r="AA60" s="136"/>
      <c r="AB60" s="136"/>
      <c r="AC60" s="136"/>
      <c r="AD60" s="136"/>
      <c r="AE60" s="136"/>
      <c r="AF60" s="136"/>
    </row>
    <row r="61" spans="1:32" s="9" customFormat="1" ht="15.75" customHeight="1">
      <c r="A61" s="12" t="s">
        <v>32</v>
      </c>
      <c r="B61" s="12"/>
      <c r="C61" s="12"/>
      <c r="D61" s="12"/>
      <c r="E61" s="12"/>
      <c r="F61" s="12"/>
      <c r="G61" s="12"/>
      <c r="H61" s="12"/>
      <c r="I61" s="12"/>
      <c r="J61" s="12"/>
      <c r="K61" s="16"/>
      <c r="L61" s="16"/>
      <c r="M61" s="16"/>
      <c r="N61" s="16"/>
      <c r="O61" s="16"/>
      <c r="P61" s="16"/>
      <c r="Q61" s="16"/>
      <c r="R61" s="16"/>
      <c r="S61" s="16"/>
      <c r="T61" s="16"/>
      <c r="U61" s="16"/>
      <c r="V61" s="39"/>
      <c r="W61" s="39"/>
      <c r="X61" s="39"/>
      <c r="Y61" s="39"/>
      <c r="Z61" s="39"/>
      <c r="AA61" s="39"/>
      <c r="AB61" s="39"/>
      <c r="AC61" s="39"/>
      <c r="AD61" s="39"/>
      <c r="AE61" s="39"/>
      <c r="AF61" s="39"/>
    </row>
    <row r="62" spans="1:32" s="9" customFormat="1" ht="15.75" customHeight="1">
      <c r="A62" s="267" t="s">
        <v>33</v>
      </c>
      <c r="B62" s="12" t="s">
        <v>34</v>
      </c>
      <c r="C62" s="12"/>
      <c r="D62" s="12"/>
      <c r="E62" s="12"/>
      <c r="F62" s="12"/>
      <c r="G62" s="12"/>
      <c r="H62" s="12"/>
      <c r="I62" s="12"/>
      <c r="J62" s="12"/>
      <c r="K62" s="16"/>
      <c r="L62" s="16"/>
      <c r="M62" s="16"/>
      <c r="N62" s="16"/>
      <c r="O62" s="16"/>
      <c r="P62" s="16"/>
      <c r="Q62" s="16"/>
      <c r="R62" s="16"/>
      <c r="S62" s="16"/>
      <c r="T62" s="16"/>
      <c r="U62" s="16"/>
      <c r="V62" s="39"/>
      <c r="W62" s="39"/>
      <c r="X62" s="39"/>
      <c r="Y62" s="39"/>
      <c r="Z62" s="39"/>
      <c r="AA62" s="39"/>
      <c r="AB62" s="39"/>
      <c r="AC62" s="39"/>
      <c r="AD62" s="39"/>
      <c r="AE62" s="39"/>
      <c r="AF62" s="39"/>
    </row>
    <row r="63" spans="1:32" s="9" customFormat="1" ht="15.75" customHeight="1">
      <c r="A63" s="12" t="s">
        <v>35</v>
      </c>
      <c r="B63" s="12"/>
      <c r="C63" s="12"/>
      <c r="D63" s="12"/>
      <c r="E63" s="12"/>
      <c r="F63" s="130"/>
      <c r="G63" s="130"/>
      <c r="H63" s="130"/>
      <c r="I63" s="130"/>
      <c r="J63" s="130"/>
      <c r="K63" s="130"/>
      <c r="L63" s="130"/>
      <c r="M63" s="130"/>
      <c r="N63" s="669"/>
      <c r="O63" s="669"/>
      <c r="P63" s="669"/>
      <c r="Q63" s="669"/>
      <c r="R63" s="669"/>
      <c r="S63" s="669"/>
      <c r="T63" s="669"/>
      <c r="U63" s="669"/>
      <c r="V63" s="669"/>
      <c r="W63" s="669"/>
      <c r="X63" s="669"/>
      <c r="Y63" s="669"/>
      <c r="Z63" s="669"/>
      <c r="AA63" s="669"/>
      <c r="AB63" s="669"/>
      <c r="AC63" s="669"/>
      <c r="AD63" s="669"/>
      <c r="AE63" s="669"/>
      <c r="AF63" s="669"/>
    </row>
    <row r="64" spans="1:32" s="9" customFormat="1" ht="15.75" customHeight="1">
      <c r="A64" s="12" t="s">
        <v>36</v>
      </c>
      <c r="B64" s="12"/>
      <c r="C64" s="12"/>
      <c r="D64" s="12"/>
      <c r="E64" s="12"/>
      <c r="F64" s="129"/>
      <c r="G64" s="129"/>
      <c r="H64" s="129"/>
      <c r="I64" s="129"/>
      <c r="J64" s="129"/>
      <c r="K64" s="123"/>
      <c r="L64" s="123"/>
      <c r="M64" s="123"/>
      <c r="N64" s="123" t="s">
        <v>37</v>
      </c>
      <c r="O64" s="673"/>
      <c r="P64" s="673"/>
      <c r="Q64" s="673"/>
      <c r="R64" s="673"/>
      <c r="S64" s="673"/>
      <c r="T64" s="673"/>
      <c r="U64" s="12" t="s">
        <v>5</v>
      </c>
      <c r="V64" s="123"/>
      <c r="W64" s="123"/>
      <c r="X64" s="123"/>
      <c r="Y64" s="123"/>
      <c r="Z64" s="123"/>
      <c r="AA64" s="123"/>
      <c r="AB64" s="123"/>
      <c r="AC64" s="123"/>
      <c r="AD64" s="123"/>
      <c r="AE64" s="123"/>
      <c r="AF64" s="12"/>
    </row>
    <row r="65" spans="1:32" s="9" customFormat="1" ht="15.75" customHeight="1">
      <c r="A65" s="267" t="s">
        <v>33</v>
      </c>
      <c r="B65" s="12" t="s">
        <v>38</v>
      </c>
      <c r="C65" s="12"/>
      <c r="D65" s="12"/>
      <c r="E65" s="12"/>
      <c r="F65" s="12"/>
      <c r="G65" s="12"/>
      <c r="H65" s="12"/>
      <c r="I65" s="12"/>
      <c r="J65" s="12"/>
      <c r="K65" s="16"/>
      <c r="L65" s="16"/>
      <c r="M65" s="16"/>
      <c r="N65" s="16"/>
      <c r="O65" s="16"/>
      <c r="P65" s="16"/>
      <c r="Q65" s="16"/>
      <c r="R65" s="16"/>
      <c r="S65" s="16"/>
      <c r="T65" s="16"/>
      <c r="U65" s="16"/>
      <c r="V65" s="39"/>
      <c r="W65" s="39"/>
      <c r="X65" s="39"/>
      <c r="Y65" s="39"/>
      <c r="Z65" s="39"/>
      <c r="AA65" s="39"/>
      <c r="AB65" s="39"/>
      <c r="AC65" s="39"/>
      <c r="AD65" s="39"/>
      <c r="AE65" s="39"/>
      <c r="AF65" s="39"/>
    </row>
    <row r="66" spans="1:32" s="9" customFormat="1" ht="15.75" customHeight="1">
      <c r="A66" s="12" t="s">
        <v>35</v>
      </c>
      <c r="B66" s="12"/>
      <c r="C66" s="12"/>
      <c r="D66" s="12"/>
      <c r="E66" s="12"/>
      <c r="F66" s="130"/>
      <c r="G66" s="130"/>
      <c r="H66" s="130"/>
      <c r="I66" s="130"/>
      <c r="J66" s="130"/>
      <c r="K66" s="130"/>
      <c r="L66" s="130"/>
      <c r="M66" s="130"/>
      <c r="N66" s="669"/>
      <c r="O66" s="669"/>
      <c r="P66" s="669"/>
      <c r="Q66" s="669"/>
      <c r="R66" s="669"/>
      <c r="S66" s="669"/>
      <c r="T66" s="669"/>
      <c r="U66" s="669"/>
      <c r="V66" s="669"/>
      <c r="W66" s="669"/>
      <c r="X66" s="669"/>
      <c r="Y66" s="669"/>
      <c r="Z66" s="669"/>
      <c r="AA66" s="669"/>
      <c r="AB66" s="669"/>
      <c r="AC66" s="669"/>
      <c r="AD66" s="669"/>
      <c r="AE66" s="669"/>
      <c r="AF66" s="669"/>
    </row>
    <row r="67" spans="1:32" s="9" customFormat="1" ht="15.75" customHeight="1">
      <c r="A67" s="12" t="s">
        <v>36</v>
      </c>
      <c r="B67" s="12"/>
      <c r="C67" s="12"/>
      <c r="D67" s="12"/>
      <c r="E67" s="12"/>
      <c r="F67" s="129"/>
      <c r="G67" s="129"/>
      <c r="H67" s="129"/>
      <c r="I67" s="129"/>
      <c r="J67" s="129"/>
      <c r="K67" s="123"/>
      <c r="L67" s="123"/>
      <c r="M67" s="123"/>
      <c r="N67" s="123" t="s">
        <v>37</v>
      </c>
      <c r="O67" s="673"/>
      <c r="P67" s="673"/>
      <c r="Q67" s="673"/>
      <c r="R67" s="673"/>
      <c r="S67" s="673"/>
      <c r="T67" s="673"/>
      <c r="U67" s="12" t="s">
        <v>5</v>
      </c>
      <c r="V67" s="123"/>
      <c r="W67" s="123"/>
      <c r="X67" s="123"/>
      <c r="Y67" s="123"/>
      <c r="Z67" s="123"/>
      <c r="AA67" s="123"/>
      <c r="AB67" s="123"/>
      <c r="AC67" s="123"/>
      <c r="AD67" s="123"/>
      <c r="AE67" s="123"/>
      <c r="AF67" s="12"/>
    </row>
    <row r="68" spans="1:32" s="9" customFormat="1" ht="15.75" customHeight="1">
      <c r="A68" s="267" t="s">
        <v>33</v>
      </c>
      <c r="B68" s="12" t="s">
        <v>39</v>
      </c>
      <c r="C68" s="12"/>
      <c r="D68" s="12"/>
      <c r="E68" s="12"/>
      <c r="F68" s="12"/>
      <c r="G68" s="12"/>
      <c r="H68" s="12"/>
      <c r="I68" s="12"/>
      <c r="J68" s="12"/>
      <c r="K68" s="16"/>
      <c r="L68" s="16"/>
      <c r="M68" s="16"/>
      <c r="N68" s="16"/>
      <c r="O68" s="16"/>
      <c r="P68" s="16"/>
      <c r="Q68" s="16"/>
      <c r="R68" s="16"/>
      <c r="S68" s="16"/>
      <c r="T68" s="16"/>
      <c r="U68" s="16"/>
      <c r="V68" s="39"/>
      <c r="W68" s="39"/>
      <c r="X68" s="39"/>
      <c r="Y68" s="39"/>
      <c r="Z68" s="39"/>
      <c r="AA68" s="39"/>
      <c r="AB68" s="39"/>
      <c r="AC68" s="39"/>
      <c r="AD68" s="39"/>
      <c r="AE68" s="39"/>
      <c r="AF68" s="39"/>
    </row>
    <row r="69" spans="1:32" s="9" customFormat="1" ht="15.75" customHeight="1">
      <c r="A69" s="12" t="s">
        <v>35</v>
      </c>
      <c r="B69" s="12"/>
      <c r="C69" s="12"/>
      <c r="D69" s="12"/>
      <c r="E69" s="12"/>
      <c r="F69" s="130"/>
      <c r="G69" s="130"/>
      <c r="H69" s="130"/>
      <c r="I69" s="130"/>
      <c r="J69" s="130"/>
      <c r="K69" s="130"/>
      <c r="L69" s="130"/>
      <c r="M69" s="130"/>
      <c r="N69" s="669"/>
      <c r="O69" s="669"/>
      <c r="P69" s="669"/>
      <c r="Q69" s="669"/>
      <c r="R69" s="669"/>
      <c r="S69" s="669"/>
      <c r="T69" s="669"/>
      <c r="U69" s="669"/>
      <c r="V69" s="669"/>
      <c r="W69" s="669"/>
      <c r="X69" s="669"/>
      <c r="Y69" s="669"/>
      <c r="Z69" s="669"/>
      <c r="AA69" s="669"/>
      <c r="AB69" s="669"/>
      <c r="AC69" s="669"/>
      <c r="AD69" s="669"/>
      <c r="AE69" s="669"/>
      <c r="AF69" s="669"/>
    </row>
    <row r="70" spans="1:32" s="9" customFormat="1" ht="15.75" customHeight="1">
      <c r="A70" s="12" t="s">
        <v>40</v>
      </c>
      <c r="B70" s="12"/>
      <c r="C70" s="12"/>
      <c r="D70" s="12"/>
      <c r="E70" s="12"/>
      <c r="F70" s="129"/>
      <c r="G70" s="129"/>
      <c r="H70" s="129"/>
      <c r="I70" s="129"/>
      <c r="J70" s="129"/>
      <c r="K70" s="123"/>
      <c r="L70" s="123"/>
      <c r="M70" s="123"/>
      <c r="N70" s="123" t="s">
        <v>37</v>
      </c>
      <c r="O70" s="673"/>
      <c r="P70" s="673"/>
      <c r="Q70" s="673"/>
      <c r="R70" s="673"/>
      <c r="S70" s="673"/>
      <c r="T70" s="673"/>
      <c r="U70" s="12" t="s">
        <v>5</v>
      </c>
      <c r="V70" s="123"/>
      <c r="W70" s="123"/>
      <c r="X70" s="123"/>
      <c r="Y70" s="123"/>
      <c r="Z70" s="123"/>
      <c r="AA70" s="123"/>
      <c r="AB70" s="123"/>
      <c r="AC70" s="123"/>
      <c r="AD70" s="123"/>
      <c r="AE70" s="123"/>
      <c r="AF70" s="12"/>
    </row>
    <row r="71" spans="1:32" s="9" customFormat="1" ht="15.75" customHeight="1">
      <c r="A71" s="12" t="s">
        <v>35</v>
      </c>
      <c r="B71" s="12"/>
      <c r="C71" s="12"/>
      <c r="D71" s="12"/>
      <c r="E71" s="12"/>
      <c r="F71" s="130"/>
      <c r="G71" s="130"/>
      <c r="H71" s="130"/>
      <c r="I71" s="130"/>
      <c r="J71" s="130"/>
      <c r="K71" s="130"/>
      <c r="L71" s="130"/>
      <c r="M71" s="130"/>
      <c r="N71" s="669"/>
      <c r="O71" s="669"/>
      <c r="P71" s="669"/>
      <c r="Q71" s="669"/>
      <c r="R71" s="669"/>
      <c r="S71" s="669"/>
      <c r="T71" s="669"/>
      <c r="U71" s="669"/>
      <c r="V71" s="669"/>
      <c r="W71" s="669"/>
      <c r="X71" s="669"/>
      <c r="Y71" s="669"/>
      <c r="Z71" s="669"/>
      <c r="AA71" s="669"/>
      <c r="AB71" s="669"/>
      <c r="AC71" s="669"/>
      <c r="AD71" s="669"/>
      <c r="AE71" s="669"/>
      <c r="AF71" s="669"/>
    </row>
    <row r="72" spans="1:32" s="9" customFormat="1" ht="15.75" customHeight="1">
      <c r="A72" s="12" t="s">
        <v>40</v>
      </c>
      <c r="B72" s="12"/>
      <c r="C72" s="12"/>
      <c r="D72" s="12"/>
      <c r="E72" s="12"/>
      <c r="F72" s="129"/>
      <c r="G72" s="129"/>
      <c r="H72" s="129"/>
      <c r="I72" s="129"/>
      <c r="J72" s="129"/>
      <c r="K72" s="123"/>
      <c r="L72" s="123"/>
      <c r="M72" s="123"/>
      <c r="N72" s="123" t="s">
        <v>37</v>
      </c>
      <c r="O72" s="673"/>
      <c r="P72" s="673"/>
      <c r="Q72" s="673"/>
      <c r="R72" s="673"/>
      <c r="S72" s="673"/>
      <c r="T72" s="673"/>
      <c r="U72" s="12" t="s">
        <v>5</v>
      </c>
      <c r="V72" s="123"/>
      <c r="W72" s="123"/>
      <c r="X72" s="123"/>
      <c r="Y72" s="123"/>
      <c r="Z72" s="123"/>
      <c r="AA72" s="123"/>
      <c r="AB72" s="123"/>
      <c r="AC72" s="123"/>
      <c r="AD72" s="123"/>
      <c r="AE72" s="123"/>
      <c r="AF72" s="12"/>
    </row>
    <row r="73" spans="1:32" s="9" customFormat="1" ht="15.75" customHeight="1">
      <c r="A73" s="12" t="s">
        <v>35</v>
      </c>
      <c r="B73" s="12"/>
      <c r="C73" s="12"/>
      <c r="D73" s="12"/>
      <c r="E73" s="12"/>
      <c r="F73" s="130"/>
      <c r="G73" s="130"/>
      <c r="H73" s="130"/>
      <c r="I73" s="130"/>
      <c r="J73" s="130"/>
      <c r="K73" s="130"/>
      <c r="L73" s="130"/>
      <c r="M73" s="130"/>
      <c r="N73" s="669"/>
      <c r="O73" s="669"/>
      <c r="P73" s="669"/>
      <c r="Q73" s="669"/>
      <c r="R73" s="669"/>
      <c r="S73" s="669"/>
      <c r="T73" s="669"/>
      <c r="U73" s="669"/>
      <c r="V73" s="669"/>
      <c r="W73" s="669"/>
      <c r="X73" s="669"/>
      <c r="Y73" s="669"/>
      <c r="Z73" s="669"/>
      <c r="AA73" s="669"/>
      <c r="AB73" s="669"/>
      <c r="AC73" s="669"/>
      <c r="AD73" s="669"/>
      <c r="AE73" s="669"/>
      <c r="AF73" s="669"/>
    </row>
    <row r="74" spans="1:32" s="9" customFormat="1" ht="15.75" customHeight="1">
      <c r="A74" s="12" t="s">
        <v>40</v>
      </c>
      <c r="B74" s="12"/>
      <c r="C74" s="12"/>
      <c r="D74" s="12"/>
      <c r="E74" s="12"/>
      <c r="F74" s="129"/>
      <c r="G74" s="129"/>
      <c r="H74" s="129"/>
      <c r="I74" s="129"/>
      <c r="J74" s="129"/>
      <c r="K74" s="123"/>
      <c r="L74" s="123"/>
      <c r="M74" s="123"/>
      <c r="N74" s="123" t="s">
        <v>37</v>
      </c>
      <c r="O74" s="673"/>
      <c r="P74" s="673"/>
      <c r="Q74" s="673"/>
      <c r="R74" s="673"/>
      <c r="S74" s="673"/>
      <c r="T74" s="673"/>
      <c r="U74" s="12" t="s">
        <v>5</v>
      </c>
      <c r="V74" s="123"/>
      <c r="W74" s="123"/>
      <c r="X74" s="123"/>
      <c r="Y74" s="123"/>
      <c r="Z74" s="123"/>
      <c r="AA74" s="123"/>
      <c r="AB74" s="123"/>
      <c r="AC74" s="123"/>
      <c r="AD74" s="123"/>
      <c r="AE74" s="123"/>
      <c r="AF74" s="12"/>
    </row>
    <row r="75" spans="1:32" s="9" customFormat="1" ht="15.75" customHeight="1">
      <c r="A75" s="267" t="s">
        <v>33</v>
      </c>
      <c r="B75" s="12" t="s">
        <v>41</v>
      </c>
      <c r="C75" s="12"/>
      <c r="D75" s="12"/>
      <c r="E75" s="12"/>
      <c r="F75" s="12"/>
      <c r="G75" s="12"/>
      <c r="H75" s="12"/>
      <c r="I75" s="12"/>
      <c r="J75" s="12"/>
      <c r="K75" s="16"/>
      <c r="L75" s="16"/>
      <c r="M75" s="16"/>
      <c r="N75" s="16"/>
      <c r="O75" s="16"/>
      <c r="P75" s="16"/>
      <c r="Q75" s="16"/>
      <c r="R75" s="16"/>
      <c r="S75" s="16"/>
      <c r="T75" s="16"/>
      <c r="U75" s="16"/>
      <c r="V75" s="39"/>
      <c r="W75" s="39"/>
      <c r="X75" s="39"/>
      <c r="Y75" s="39"/>
      <c r="Z75" s="39"/>
      <c r="AA75" s="39"/>
      <c r="AB75" s="39"/>
      <c r="AC75" s="39"/>
      <c r="AD75" s="39"/>
      <c r="AE75" s="39"/>
      <c r="AF75" s="39"/>
    </row>
    <row r="76" spans="1:32" s="9" customFormat="1" ht="15.75" customHeight="1">
      <c r="A76" s="12" t="s">
        <v>35</v>
      </c>
      <c r="B76" s="12"/>
      <c r="C76" s="12"/>
      <c r="D76" s="12"/>
      <c r="E76" s="12"/>
      <c r="F76" s="130"/>
      <c r="G76" s="130"/>
      <c r="H76" s="130"/>
      <c r="I76" s="130"/>
      <c r="J76" s="130"/>
      <c r="K76" s="130"/>
      <c r="L76" s="130"/>
      <c r="M76" s="130"/>
      <c r="N76" s="669"/>
      <c r="O76" s="669"/>
      <c r="P76" s="669"/>
      <c r="Q76" s="669"/>
      <c r="R76" s="669"/>
      <c r="S76" s="669"/>
      <c r="T76" s="669"/>
      <c r="U76" s="669"/>
      <c r="V76" s="669"/>
      <c r="W76" s="669"/>
      <c r="X76" s="669"/>
      <c r="Y76" s="669"/>
      <c r="Z76" s="669"/>
      <c r="AA76" s="669"/>
      <c r="AB76" s="669"/>
      <c r="AC76" s="669"/>
      <c r="AD76" s="669"/>
      <c r="AE76" s="669"/>
      <c r="AF76" s="669"/>
    </row>
    <row r="77" spans="1:32" s="9" customFormat="1" ht="15.75" customHeight="1">
      <c r="A77" s="12" t="s">
        <v>40</v>
      </c>
      <c r="B77" s="12"/>
      <c r="C77" s="12"/>
      <c r="D77" s="12"/>
      <c r="E77" s="12"/>
      <c r="F77" s="129"/>
      <c r="G77" s="129"/>
      <c r="H77" s="129"/>
      <c r="I77" s="129"/>
      <c r="J77" s="129"/>
      <c r="K77" s="123"/>
      <c r="L77" s="123"/>
      <c r="M77" s="123"/>
      <c r="N77" s="123" t="s">
        <v>37</v>
      </c>
      <c r="O77" s="673"/>
      <c r="P77" s="673"/>
      <c r="Q77" s="673"/>
      <c r="R77" s="673"/>
      <c r="S77" s="673"/>
      <c r="T77" s="673"/>
      <c r="U77" s="12" t="s">
        <v>5</v>
      </c>
      <c r="V77" s="123"/>
      <c r="W77" s="123"/>
      <c r="X77" s="123"/>
      <c r="Y77" s="123"/>
      <c r="Z77" s="123"/>
      <c r="AA77" s="123"/>
      <c r="AB77" s="123"/>
      <c r="AC77" s="123"/>
      <c r="AD77" s="123"/>
      <c r="AE77" s="123"/>
      <c r="AF77" s="12"/>
    </row>
    <row r="78" spans="1:32" s="9" customFormat="1" ht="15.75" customHeight="1">
      <c r="A78" s="12" t="s">
        <v>35</v>
      </c>
      <c r="B78" s="12"/>
      <c r="C78" s="12"/>
      <c r="D78" s="12"/>
      <c r="E78" s="12"/>
      <c r="F78" s="130"/>
      <c r="G78" s="130"/>
      <c r="H78" s="130"/>
      <c r="I78" s="130"/>
      <c r="J78" s="130"/>
      <c r="K78" s="130"/>
      <c r="L78" s="130"/>
      <c r="M78" s="130"/>
      <c r="N78" s="669"/>
      <c r="O78" s="669"/>
      <c r="P78" s="669"/>
      <c r="Q78" s="669"/>
      <c r="R78" s="669"/>
      <c r="S78" s="669"/>
      <c r="T78" s="669"/>
      <c r="U78" s="669"/>
      <c r="V78" s="669"/>
      <c r="W78" s="669"/>
      <c r="X78" s="669"/>
      <c r="Y78" s="669"/>
      <c r="Z78" s="669"/>
      <c r="AA78" s="669"/>
      <c r="AB78" s="669"/>
      <c r="AC78" s="669"/>
      <c r="AD78" s="669"/>
      <c r="AE78" s="669"/>
      <c r="AF78" s="669"/>
    </row>
    <row r="79" spans="1:32" s="9" customFormat="1" ht="15.75" customHeight="1">
      <c r="A79" s="12" t="s">
        <v>40</v>
      </c>
      <c r="B79" s="12"/>
      <c r="C79" s="12"/>
      <c r="D79" s="12"/>
      <c r="E79" s="12"/>
      <c r="F79" s="129"/>
      <c r="G79" s="129"/>
      <c r="H79" s="129"/>
      <c r="I79" s="129"/>
      <c r="J79" s="129"/>
      <c r="K79" s="123"/>
      <c r="L79" s="123"/>
      <c r="M79" s="123"/>
      <c r="N79" s="123" t="s">
        <v>37</v>
      </c>
      <c r="O79" s="673"/>
      <c r="P79" s="673"/>
      <c r="Q79" s="673"/>
      <c r="R79" s="673"/>
      <c r="S79" s="673"/>
      <c r="T79" s="673"/>
      <c r="U79" s="12" t="s">
        <v>5</v>
      </c>
      <c r="V79" s="123"/>
      <c r="W79" s="123"/>
      <c r="X79" s="123"/>
      <c r="Y79" s="123"/>
      <c r="Z79" s="123"/>
      <c r="AA79" s="123"/>
      <c r="AB79" s="123"/>
      <c r="AC79" s="123"/>
      <c r="AD79" s="123"/>
      <c r="AE79" s="123"/>
      <c r="AF79" s="12"/>
    </row>
    <row r="80" spans="1:32" s="9" customFormat="1" ht="15.75" customHeight="1">
      <c r="A80" s="12" t="s">
        <v>35</v>
      </c>
      <c r="B80" s="12"/>
      <c r="C80" s="12"/>
      <c r="D80" s="12"/>
      <c r="E80" s="12"/>
      <c r="F80" s="130"/>
      <c r="G80" s="130"/>
      <c r="H80" s="130"/>
      <c r="I80" s="130"/>
      <c r="J80" s="130"/>
      <c r="K80" s="130"/>
      <c r="L80" s="130"/>
      <c r="M80" s="130"/>
      <c r="N80" s="669"/>
      <c r="O80" s="669"/>
      <c r="P80" s="669"/>
      <c r="Q80" s="669"/>
      <c r="R80" s="669"/>
      <c r="S80" s="669"/>
      <c r="T80" s="669"/>
      <c r="U80" s="669"/>
      <c r="V80" s="669"/>
      <c r="W80" s="669"/>
      <c r="X80" s="669"/>
      <c r="Y80" s="669"/>
      <c r="Z80" s="669"/>
      <c r="AA80" s="669"/>
      <c r="AB80" s="669"/>
      <c r="AC80" s="669"/>
      <c r="AD80" s="669"/>
      <c r="AE80" s="669"/>
      <c r="AF80" s="669"/>
    </row>
    <row r="81" spans="1:32" s="9" customFormat="1" ht="15.75" customHeight="1">
      <c r="A81" s="12" t="s">
        <v>40</v>
      </c>
      <c r="B81" s="12"/>
      <c r="C81" s="12"/>
      <c r="D81" s="12"/>
      <c r="E81" s="12"/>
      <c r="F81" s="129"/>
      <c r="G81" s="129"/>
      <c r="H81" s="129"/>
      <c r="I81" s="129"/>
      <c r="J81" s="129"/>
      <c r="K81" s="123"/>
      <c r="L81" s="123"/>
      <c r="M81" s="123"/>
      <c r="N81" s="123" t="s">
        <v>37</v>
      </c>
      <c r="O81" s="673"/>
      <c r="P81" s="673"/>
      <c r="Q81" s="673"/>
      <c r="R81" s="673"/>
      <c r="S81" s="673"/>
      <c r="T81" s="673"/>
      <c r="U81" s="12" t="s">
        <v>5</v>
      </c>
      <c r="V81" s="123"/>
      <c r="W81" s="123"/>
      <c r="X81" s="123"/>
      <c r="Y81" s="123"/>
      <c r="Z81" s="123"/>
      <c r="AA81" s="123"/>
      <c r="AB81" s="123"/>
      <c r="AC81" s="123"/>
      <c r="AD81" s="123"/>
      <c r="AE81" s="123"/>
      <c r="AF81" s="12"/>
    </row>
    <row r="82" spans="1:32" s="9" customFormat="1" ht="15.75" customHeight="1">
      <c r="A82" s="12"/>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row>
    <row r="83" spans="1:32" s="9" customFormat="1" ht="15.75" customHeight="1">
      <c r="A83" s="11" t="s">
        <v>42</v>
      </c>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row>
    <row r="84" spans="1:32" ht="15.75" customHeight="1">
      <c r="A84" s="12" t="s">
        <v>43</v>
      </c>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row>
    <row r="85" spans="1:32" ht="15.75" customHeight="1">
      <c r="A85" s="12" t="s">
        <v>44</v>
      </c>
      <c r="B85" s="12"/>
      <c r="C85" s="12"/>
      <c r="D85" s="12"/>
      <c r="E85" s="12"/>
      <c r="F85" s="12"/>
      <c r="G85" s="12"/>
      <c r="H85" s="12"/>
      <c r="I85" s="12"/>
      <c r="J85" s="12"/>
      <c r="K85" s="669"/>
      <c r="L85" s="669"/>
      <c r="M85" s="669"/>
      <c r="N85" s="669"/>
      <c r="O85" s="669"/>
      <c r="P85" s="669"/>
      <c r="Q85" s="669"/>
      <c r="R85" s="669"/>
      <c r="S85" s="669"/>
      <c r="T85" s="669"/>
      <c r="U85" s="669"/>
      <c r="V85" s="669"/>
      <c r="W85" s="669"/>
      <c r="X85" s="669"/>
      <c r="Y85" s="669"/>
      <c r="Z85" s="669"/>
      <c r="AA85" s="669"/>
      <c r="AB85" s="669"/>
      <c r="AC85" s="669"/>
      <c r="AD85" s="669"/>
      <c r="AE85" s="669"/>
      <c r="AF85" s="669"/>
    </row>
    <row r="86" spans="1:32" ht="15.75" customHeight="1">
      <c r="A86" s="12" t="s">
        <v>45</v>
      </c>
      <c r="B86" s="12"/>
      <c r="C86" s="12"/>
      <c r="D86" s="12"/>
      <c r="E86" s="12"/>
      <c r="F86" s="12"/>
      <c r="G86" s="12"/>
      <c r="H86" s="12"/>
      <c r="I86" s="12"/>
      <c r="J86" s="12"/>
      <c r="K86" s="669"/>
      <c r="L86" s="669"/>
      <c r="M86" s="669"/>
      <c r="N86" s="669"/>
      <c r="O86" s="669"/>
      <c r="P86" s="669"/>
      <c r="Q86" s="669"/>
      <c r="R86" s="669"/>
      <c r="S86" s="669"/>
      <c r="T86" s="669"/>
      <c r="U86" s="669"/>
      <c r="V86" s="669"/>
      <c r="W86" s="669"/>
      <c r="X86" s="669"/>
      <c r="Y86" s="669"/>
      <c r="Z86" s="669"/>
      <c r="AA86" s="669"/>
      <c r="AB86" s="669"/>
      <c r="AC86" s="669"/>
      <c r="AD86" s="669"/>
      <c r="AE86" s="669"/>
      <c r="AF86" s="669"/>
    </row>
    <row r="87" spans="1:32" ht="15.75" customHeight="1">
      <c r="A87" s="12" t="s">
        <v>11</v>
      </c>
      <c r="B87" s="12"/>
      <c r="C87" s="12"/>
      <c r="D87" s="12"/>
      <c r="E87" s="12"/>
      <c r="F87" s="12"/>
      <c r="G87" s="12"/>
      <c r="H87" s="12"/>
      <c r="I87" s="12"/>
      <c r="J87" s="12"/>
      <c r="K87" s="665"/>
      <c r="L87" s="665"/>
      <c r="M87" s="665"/>
      <c r="N87" s="128"/>
      <c r="O87" s="123"/>
      <c r="P87" s="123"/>
      <c r="Q87" s="123"/>
      <c r="R87" s="12"/>
      <c r="S87" s="12"/>
      <c r="T87" s="12"/>
      <c r="U87" s="12"/>
      <c r="V87" s="12"/>
      <c r="W87" s="12"/>
      <c r="X87" s="12"/>
      <c r="Y87" s="12"/>
      <c r="Z87" s="12"/>
      <c r="AA87" s="12"/>
      <c r="AB87" s="12"/>
      <c r="AC87" s="12"/>
      <c r="AD87" s="12"/>
      <c r="AE87" s="12"/>
      <c r="AF87" s="12"/>
    </row>
    <row r="88" spans="1:32" ht="15.75" customHeight="1">
      <c r="A88" s="12" t="s">
        <v>46</v>
      </c>
      <c r="B88" s="12"/>
      <c r="C88" s="12"/>
      <c r="D88" s="12"/>
      <c r="E88" s="12"/>
      <c r="F88" s="12"/>
      <c r="G88" s="12"/>
      <c r="H88" s="12"/>
      <c r="I88" s="12"/>
      <c r="J88" s="12"/>
      <c r="K88" s="669"/>
      <c r="L88" s="669"/>
      <c r="M88" s="669"/>
      <c r="N88" s="669"/>
      <c r="O88" s="669"/>
      <c r="P88" s="669"/>
      <c r="Q88" s="669"/>
      <c r="R88" s="669"/>
      <c r="S88" s="669"/>
      <c r="T88" s="669"/>
      <c r="U88" s="669"/>
      <c r="V88" s="669"/>
      <c r="W88" s="669"/>
      <c r="X88" s="669"/>
      <c r="Y88" s="669"/>
      <c r="Z88" s="669"/>
      <c r="AA88" s="669"/>
      <c r="AB88" s="669"/>
      <c r="AC88" s="669"/>
      <c r="AD88" s="669"/>
      <c r="AE88" s="669"/>
      <c r="AF88" s="669"/>
    </row>
    <row r="89" spans="1:32" ht="15.75" customHeight="1">
      <c r="A89" s="12" t="s">
        <v>13</v>
      </c>
      <c r="B89" s="12"/>
      <c r="C89" s="12"/>
      <c r="D89" s="12"/>
      <c r="E89" s="12"/>
      <c r="F89" s="12"/>
      <c r="G89" s="12"/>
      <c r="H89" s="12"/>
      <c r="I89" s="12"/>
      <c r="J89" s="12"/>
      <c r="K89" s="670"/>
      <c r="L89" s="670"/>
      <c r="M89" s="670"/>
      <c r="N89" s="670"/>
      <c r="O89" s="670"/>
      <c r="P89" s="16"/>
      <c r="Q89" s="16"/>
      <c r="R89" s="16"/>
      <c r="S89" s="16"/>
      <c r="T89" s="16"/>
      <c r="U89" s="16"/>
      <c r="V89" s="39"/>
      <c r="W89" s="39"/>
      <c r="X89" s="39"/>
      <c r="Y89" s="39"/>
      <c r="Z89" s="39"/>
      <c r="AA89" s="39"/>
      <c r="AB89" s="39"/>
      <c r="AC89" s="39"/>
      <c r="AD89" s="39"/>
      <c r="AE89" s="39"/>
      <c r="AF89" s="39"/>
    </row>
    <row r="90" spans="1:32" ht="15.75" customHeight="1">
      <c r="A90" s="12" t="s">
        <v>47</v>
      </c>
      <c r="B90" s="12"/>
      <c r="C90" s="12"/>
      <c r="D90" s="12"/>
      <c r="E90" s="12"/>
      <c r="F90" s="12"/>
      <c r="G90" s="12"/>
      <c r="H90" s="12"/>
      <c r="I90" s="12"/>
      <c r="J90" s="12"/>
      <c r="K90" s="668"/>
      <c r="L90" s="668"/>
      <c r="M90" s="668"/>
      <c r="N90" s="668"/>
      <c r="O90" s="668"/>
      <c r="P90" s="668"/>
      <c r="Q90" s="668"/>
      <c r="R90" s="668"/>
      <c r="S90" s="668"/>
      <c r="T90" s="668"/>
      <c r="U90" s="668"/>
      <c r="V90" s="668"/>
      <c r="W90" s="668"/>
      <c r="X90" s="668"/>
      <c r="Y90" s="668"/>
      <c r="Z90" s="668"/>
      <c r="AA90" s="668"/>
      <c r="AB90" s="668"/>
      <c r="AC90" s="668"/>
      <c r="AD90" s="668"/>
      <c r="AE90" s="668"/>
      <c r="AF90" s="668"/>
    </row>
    <row r="91" spans="1:32" ht="15.75" customHeight="1">
      <c r="A91" s="12" t="s">
        <v>48</v>
      </c>
      <c r="B91" s="12"/>
      <c r="C91" s="12"/>
      <c r="D91" s="12"/>
      <c r="E91" s="12"/>
      <c r="F91" s="12"/>
      <c r="G91" s="12"/>
      <c r="H91" s="12"/>
      <c r="I91" s="12"/>
      <c r="J91" s="12"/>
      <c r="K91" s="670"/>
      <c r="L91" s="670"/>
      <c r="M91" s="670"/>
      <c r="N91" s="670"/>
      <c r="O91" s="670"/>
      <c r="P91" s="670"/>
      <c r="Q91" s="670"/>
      <c r="R91" s="670"/>
      <c r="S91" s="670"/>
      <c r="T91" s="670"/>
      <c r="U91" s="670"/>
      <c r="V91" s="670"/>
      <c r="W91" s="670"/>
      <c r="X91" s="670"/>
      <c r="Y91" s="670"/>
      <c r="Z91" s="670"/>
      <c r="AA91" s="670"/>
      <c r="AB91" s="670"/>
      <c r="AC91" s="670"/>
      <c r="AD91" s="670"/>
      <c r="AE91" s="670"/>
      <c r="AF91" s="670"/>
    </row>
    <row r="92" spans="1:32" ht="9" customHeight="1">
      <c r="A92" s="131"/>
      <c r="B92" s="675"/>
      <c r="C92" s="675"/>
      <c r="D92" s="675"/>
      <c r="E92" s="675"/>
      <c r="F92" s="675"/>
      <c r="G92" s="675"/>
      <c r="H92" s="675"/>
      <c r="I92" s="675"/>
      <c r="J92" s="675"/>
      <c r="K92" s="675"/>
      <c r="L92" s="676"/>
      <c r="M92" s="676"/>
      <c r="N92" s="676"/>
      <c r="O92" s="676"/>
      <c r="P92" s="676"/>
      <c r="Q92" s="676"/>
      <c r="R92" s="676"/>
      <c r="S92" s="676"/>
      <c r="T92" s="676"/>
      <c r="U92" s="676"/>
      <c r="V92" s="676"/>
      <c r="W92" s="676"/>
      <c r="X92" s="676"/>
      <c r="Y92" s="676"/>
      <c r="Z92" s="676"/>
      <c r="AA92" s="676"/>
      <c r="AB92" s="676"/>
      <c r="AC92" s="676"/>
      <c r="AD92" s="676"/>
      <c r="AE92" s="676"/>
      <c r="AF92" s="676"/>
    </row>
    <row r="93" spans="1:32" ht="15.75" customHeight="1">
      <c r="A93" s="12" t="s">
        <v>49</v>
      </c>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row>
    <row r="94" spans="1:32" ht="15.75" customHeight="1">
      <c r="A94" s="12" t="s">
        <v>44</v>
      </c>
      <c r="B94" s="12"/>
      <c r="C94" s="12"/>
      <c r="D94" s="12"/>
      <c r="E94" s="12"/>
      <c r="F94" s="12"/>
      <c r="G94" s="12"/>
      <c r="H94" s="12"/>
      <c r="I94" s="12"/>
      <c r="J94" s="12"/>
      <c r="K94" s="669"/>
      <c r="L94" s="669"/>
      <c r="M94" s="669"/>
      <c r="N94" s="669"/>
      <c r="O94" s="669"/>
      <c r="P94" s="669"/>
      <c r="Q94" s="669"/>
      <c r="R94" s="669"/>
      <c r="S94" s="669"/>
      <c r="T94" s="669"/>
      <c r="U94" s="669"/>
      <c r="V94" s="669"/>
      <c r="W94" s="669"/>
      <c r="X94" s="669"/>
      <c r="Y94" s="669"/>
      <c r="Z94" s="669"/>
      <c r="AA94" s="669"/>
      <c r="AB94" s="669"/>
      <c r="AC94" s="669"/>
      <c r="AD94" s="669"/>
      <c r="AE94" s="669"/>
      <c r="AF94" s="669"/>
    </row>
    <row r="95" spans="1:32" ht="15.75" customHeight="1">
      <c r="A95" s="12" t="s">
        <v>45</v>
      </c>
      <c r="B95" s="12"/>
      <c r="C95" s="12"/>
      <c r="D95" s="12"/>
      <c r="E95" s="12"/>
      <c r="F95" s="12"/>
      <c r="G95" s="12"/>
      <c r="H95" s="12"/>
      <c r="I95" s="12"/>
      <c r="J95" s="12"/>
      <c r="K95" s="669"/>
      <c r="L95" s="669"/>
      <c r="M95" s="669"/>
      <c r="N95" s="669"/>
      <c r="O95" s="669"/>
      <c r="P95" s="669"/>
      <c r="Q95" s="669"/>
      <c r="R95" s="669"/>
      <c r="S95" s="669"/>
      <c r="T95" s="669"/>
      <c r="U95" s="669"/>
      <c r="V95" s="669"/>
      <c r="W95" s="669"/>
      <c r="X95" s="669"/>
      <c r="Y95" s="669"/>
      <c r="Z95" s="669"/>
      <c r="AA95" s="669"/>
      <c r="AB95" s="669"/>
      <c r="AC95" s="669"/>
      <c r="AD95" s="669"/>
      <c r="AE95" s="669"/>
      <c r="AF95" s="669"/>
    </row>
    <row r="96" spans="1:32" ht="15.75" customHeight="1">
      <c r="A96" s="12" t="s">
        <v>11</v>
      </c>
      <c r="B96" s="12"/>
      <c r="C96" s="12"/>
      <c r="D96" s="12"/>
      <c r="E96" s="12"/>
      <c r="F96" s="12"/>
      <c r="G96" s="12"/>
      <c r="H96" s="12"/>
      <c r="I96" s="12"/>
      <c r="J96" s="12"/>
      <c r="K96" s="665"/>
      <c r="L96" s="665"/>
      <c r="M96" s="665"/>
      <c r="N96" s="128"/>
      <c r="O96" s="123"/>
      <c r="P96" s="123"/>
      <c r="Q96" s="123"/>
      <c r="R96" s="12"/>
      <c r="S96" s="12"/>
      <c r="T96" s="12"/>
      <c r="U96" s="12"/>
      <c r="V96" s="12"/>
      <c r="W96" s="12"/>
      <c r="X96" s="12"/>
      <c r="Y96" s="12"/>
      <c r="Z96" s="12"/>
      <c r="AA96" s="12"/>
      <c r="AB96" s="12"/>
      <c r="AC96" s="12"/>
      <c r="AD96" s="12"/>
      <c r="AE96" s="12"/>
      <c r="AF96" s="12"/>
    </row>
    <row r="97" spans="1:32" ht="15.75" customHeight="1">
      <c r="A97" s="12" t="s">
        <v>46</v>
      </c>
      <c r="B97" s="12"/>
      <c r="C97" s="12"/>
      <c r="D97" s="12"/>
      <c r="E97" s="12"/>
      <c r="F97" s="12"/>
      <c r="G97" s="12"/>
      <c r="H97" s="12"/>
      <c r="I97" s="12"/>
      <c r="J97" s="12"/>
      <c r="K97" s="669"/>
      <c r="L97" s="669"/>
      <c r="M97" s="669"/>
      <c r="N97" s="669"/>
      <c r="O97" s="669"/>
      <c r="P97" s="669"/>
      <c r="Q97" s="669"/>
      <c r="R97" s="669"/>
      <c r="S97" s="669"/>
      <c r="T97" s="669"/>
      <c r="U97" s="669"/>
      <c r="V97" s="669"/>
      <c r="W97" s="669"/>
      <c r="X97" s="669"/>
      <c r="Y97" s="669"/>
      <c r="Z97" s="669"/>
      <c r="AA97" s="669"/>
      <c r="AB97" s="669"/>
      <c r="AC97" s="669"/>
      <c r="AD97" s="669"/>
      <c r="AE97" s="669"/>
      <c r="AF97" s="669"/>
    </row>
    <row r="98" spans="1:32" ht="15.75" customHeight="1">
      <c r="A98" s="12" t="s">
        <v>13</v>
      </c>
      <c r="B98" s="12"/>
      <c r="C98" s="12"/>
      <c r="D98" s="12"/>
      <c r="E98" s="12"/>
      <c r="F98" s="12"/>
      <c r="G98" s="12"/>
      <c r="H98" s="12"/>
      <c r="I98" s="12"/>
      <c r="J98" s="12"/>
      <c r="K98" s="670"/>
      <c r="L98" s="670"/>
      <c r="M98" s="670"/>
      <c r="N98" s="670"/>
      <c r="O98" s="670"/>
      <c r="P98" s="16"/>
      <c r="Q98" s="16"/>
      <c r="R98" s="16"/>
      <c r="S98" s="16"/>
      <c r="T98" s="16"/>
      <c r="U98" s="16"/>
      <c r="V98" s="39"/>
      <c r="W98" s="39"/>
      <c r="X98" s="39"/>
      <c r="Y98" s="39"/>
      <c r="Z98" s="39"/>
      <c r="AA98" s="39"/>
      <c r="AB98" s="39"/>
      <c r="AC98" s="39"/>
      <c r="AD98" s="39"/>
      <c r="AE98" s="39"/>
      <c r="AF98" s="39"/>
    </row>
    <row r="99" spans="1:32" ht="15.75" customHeight="1">
      <c r="A99" s="12" t="s">
        <v>47</v>
      </c>
      <c r="B99" s="12"/>
      <c r="C99" s="12"/>
      <c r="D99" s="12"/>
      <c r="E99" s="12"/>
      <c r="F99" s="12"/>
      <c r="G99" s="12"/>
      <c r="H99" s="12"/>
      <c r="I99" s="12"/>
      <c r="J99" s="12"/>
      <c r="K99" s="668"/>
      <c r="L99" s="668"/>
      <c r="M99" s="668"/>
      <c r="N99" s="668"/>
      <c r="O99" s="668"/>
      <c r="P99" s="668"/>
      <c r="Q99" s="668"/>
      <c r="R99" s="668"/>
      <c r="S99" s="668"/>
      <c r="T99" s="668"/>
      <c r="U99" s="668"/>
      <c r="V99" s="668"/>
      <c r="W99" s="668"/>
      <c r="X99" s="668"/>
      <c r="Y99" s="668"/>
      <c r="Z99" s="668"/>
      <c r="AA99" s="668"/>
      <c r="AB99" s="668"/>
      <c r="AC99" s="668"/>
      <c r="AD99" s="668"/>
      <c r="AE99" s="668"/>
      <c r="AF99" s="668"/>
    </row>
    <row r="100" spans="1:32" ht="15.75" customHeight="1">
      <c r="A100" s="12" t="s">
        <v>48</v>
      </c>
      <c r="B100" s="12"/>
      <c r="C100" s="12"/>
      <c r="D100" s="12"/>
      <c r="E100" s="12"/>
      <c r="F100" s="12"/>
      <c r="G100" s="12"/>
      <c r="H100" s="12"/>
      <c r="I100" s="12"/>
      <c r="J100" s="12"/>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row>
    <row r="101" spans="1:32" ht="9" customHeight="1">
      <c r="A101" s="131"/>
      <c r="B101" s="675"/>
      <c r="C101" s="675"/>
      <c r="D101" s="675"/>
      <c r="E101" s="675"/>
      <c r="F101" s="675"/>
      <c r="G101" s="675"/>
      <c r="H101" s="675"/>
      <c r="I101" s="675"/>
      <c r="J101" s="675"/>
      <c r="K101" s="675"/>
      <c r="L101" s="676"/>
      <c r="M101" s="676"/>
      <c r="N101" s="676"/>
      <c r="O101" s="676"/>
      <c r="P101" s="676"/>
      <c r="Q101" s="676"/>
      <c r="R101" s="676"/>
      <c r="S101" s="676"/>
      <c r="T101" s="676"/>
      <c r="U101" s="676"/>
      <c r="V101" s="676"/>
      <c r="W101" s="676"/>
      <c r="X101" s="676"/>
      <c r="Y101" s="676"/>
      <c r="Z101" s="676"/>
      <c r="AA101" s="676"/>
      <c r="AB101" s="676"/>
      <c r="AC101" s="676"/>
      <c r="AD101" s="676"/>
      <c r="AE101" s="676"/>
      <c r="AF101" s="676"/>
    </row>
    <row r="102" spans="1:32" ht="15.75" customHeight="1">
      <c r="A102" s="12" t="s">
        <v>44</v>
      </c>
      <c r="B102" s="12"/>
      <c r="C102" s="12"/>
      <c r="D102" s="12"/>
      <c r="E102" s="12"/>
      <c r="F102" s="12"/>
      <c r="G102" s="12"/>
      <c r="H102" s="12"/>
      <c r="I102" s="12"/>
      <c r="J102" s="12"/>
      <c r="K102" s="669"/>
      <c r="L102" s="669"/>
      <c r="M102" s="669"/>
      <c r="N102" s="669"/>
      <c r="O102" s="669"/>
      <c r="P102" s="669"/>
      <c r="Q102" s="669"/>
      <c r="R102" s="669"/>
      <c r="S102" s="669"/>
      <c r="T102" s="669"/>
      <c r="U102" s="669"/>
      <c r="V102" s="669"/>
      <c r="W102" s="669"/>
      <c r="X102" s="669"/>
      <c r="Y102" s="669"/>
      <c r="Z102" s="669"/>
      <c r="AA102" s="669"/>
      <c r="AB102" s="669"/>
      <c r="AC102" s="669"/>
      <c r="AD102" s="669"/>
      <c r="AE102" s="669"/>
      <c r="AF102" s="669"/>
    </row>
    <row r="103" spans="1:32" ht="15.75" customHeight="1">
      <c r="A103" s="12" t="s">
        <v>45</v>
      </c>
      <c r="B103" s="12"/>
      <c r="C103" s="12"/>
      <c r="D103" s="12"/>
      <c r="E103" s="12"/>
      <c r="F103" s="12"/>
      <c r="G103" s="12"/>
      <c r="H103" s="12"/>
      <c r="I103" s="12"/>
      <c r="J103" s="12"/>
      <c r="K103" s="669"/>
      <c r="L103" s="669"/>
      <c r="M103" s="669"/>
      <c r="N103" s="669"/>
      <c r="O103" s="669"/>
      <c r="P103" s="669"/>
      <c r="Q103" s="669"/>
      <c r="R103" s="669"/>
      <c r="S103" s="669"/>
      <c r="T103" s="669"/>
      <c r="U103" s="669"/>
      <c r="V103" s="669"/>
      <c r="W103" s="669"/>
      <c r="X103" s="669"/>
      <c r="Y103" s="669"/>
      <c r="Z103" s="669"/>
      <c r="AA103" s="669"/>
      <c r="AB103" s="669"/>
      <c r="AC103" s="669"/>
      <c r="AD103" s="669"/>
      <c r="AE103" s="669"/>
      <c r="AF103" s="669"/>
    </row>
    <row r="104" spans="1:32" ht="15.75" customHeight="1">
      <c r="A104" s="12" t="s">
        <v>11</v>
      </c>
      <c r="B104" s="12"/>
      <c r="C104" s="12"/>
      <c r="D104" s="12"/>
      <c r="E104" s="12"/>
      <c r="F104" s="12"/>
      <c r="G104" s="12"/>
      <c r="H104" s="12"/>
      <c r="I104" s="12"/>
      <c r="J104" s="12"/>
      <c r="K104" s="665"/>
      <c r="L104" s="665"/>
      <c r="M104" s="665"/>
      <c r="N104" s="128"/>
      <c r="O104" s="123"/>
      <c r="P104" s="123"/>
      <c r="Q104" s="123"/>
      <c r="R104" s="12"/>
      <c r="S104" s="12"/>
      <c r="T104" s="12"/>
      <c r="U104" s="12"/>
      <c r="V104" s="12"/>
      <c r="W104" s="12"/>
      <c r="X104" s="12"/>
      <c r="Y104" s="12"/>
      <c r="Z104" s="12"/>
      <c r="AA104" s="12"/>
      <c r="AB104" s="12"/>
      <c r="AC104" s="12"/>
      <c r="AD104" s="12"/>
      <c r="AE104" s="12"/>
      <c r="AF104" s="12"/>
    </row>
    <row r="105" spans="1:32" ht="15.75" customHeight="1">
      <c r="A105" s="12" t="s">
        <v>46</v>
      </c>
      <c r="B105" s="12"/>
      <c r="C105" s="12"/>
      <c r="D105" s="12"/>
      <c r="E105" s="12"/>
      <c r="F105" s="12"/>
      <c r="G105" s="12"/>
      <c r="H105" s="12"/>
      <c r="I105" s="12"/>
      <c r="J105" s="12"/>
      <c r="K105" s="669"/>
      <c r="L105" s="669"/>
      <c r="M105" s="669"/>
      <c r="N105" s="669"/>
      <c r="O105" s="669"/>
      <c r="P105" s="669"/>
      <c r="Q105" s="669"/>
      <c r="R105" s="669"/>
      <c r="S105" s="669"/>
      <c r="T105" s="669"/>
      <c r="U105" s="669"/>
      <c r="V105" s="669"/>
      <c r="W105" s="669"/>
      <c r="X105" s="669"/>
      <c r="Y105" s="669"/>
      <c r="Z105" s="669"/>
      <c r="AA105" s="669"/>
      <c r="AB105" s="669"/>
      <c r="AC105" s="669"/>
      <c r="AD105" s="669"/>
      <c r="AE105" s="669"/>
      <c r="AF105" s="669"/>
    </row>
    <row r="106" spans="1:32" ht="15.75" customHeight="1">
      <c r="A106" s="12" t="s">
        <v>13</v>
      </c>
      <c r="B106" s="12"/>
      <c r="C106" s="12"/>
      <c r="D106" s="12"/>
      <c r="E106" s="12"/>
      <c r="F106" s="12"/>
      <c r="G106" s="12"/>
      <c r="H106" s="12"/>
      <c r="I106" s="12"/>
      <c r="J106" s="12"/>
      <c r="K106" s="670"/>
      <c r="L106" s="670"/>
      <c r="M106" s="670"/>
      <c r="N106" s="670"/>
      <c r="O106" s="670"/>
      <c r="P106" s="16"/>
      <c r="Q106" s="16"/>
      <c r="R106" s="16"/>
      <c r="S106" s="16"/>
      <c r="T106" s="16"/>
      <c r="U106" s="16"/>
      <c r="V106" s="39"/>
      <c r="W106" s="39"/>
      <c r="X106" s="39"/>
      <c r="Y106" s="39"/>
      <c r="Z106" s="39"/>
      <c r="AA106" s="39"/>
      <c r="AB106" s="39"/>
      <c r="AC106" s="39"/>
      <c r="AD106" s="39"/>
      <c r="AE106" s="39"/>
      <c r="AF106" s="39"/>
    </row>
    <row r="107" spans="1:32" ht="15.75" customHeight="1">
      <c r="A107" s="12" t="s">
        <v>47</v>
      </c>
      <c r="B107" s="12"/>
      <c r="C107" s="12"/>
      <c r="D107" s="12"/>
      <c r="E107" s="12"/>
      <c r="F107" s="12"/>
      <c r="G107" s="12"/>
      <c r="H107" s="12"/>
      <c r="I107" s="12"/>
      <c r="J107" s="12"/>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68"/>
    </row>
    <row r="108" spans="1:32" ht="15.75" customHeight="1">
      <c r="A108" s="12" t="s">
        <v>48</v>
      </c>
      <c r="B108" s="12"/>
      <c r="C108" s="12"/>
      <c r="D108" s="12"/>
      <c r="E108" s="12"/>
      <c r="F108" s="12"/>
      <c r="G108" s="12"/>
      <c r="H108" s="12"/>
      <c r="I108" s="12"/>
      <c r="J108" s="12"/>
      <c r="K108" s="670"/>
      <c r="L108" s="670"/>
      <c r="M108" s="670"/>
      <c r="N108" s="670"/>
      <c r="O108" s="670"/>
      <c r="P108" s="670"/>
      <c r="Q108" s="670"/>
      <c r="R108" s="670"/>
      <c r="S108" s="670"/>
      <c r="T108" s="670"/>
      <c r="U108" s="670"/>
      <c r="V108" s="670"/>
      <c r="W108" s="670"/>
      <c r="X108" s="670"/>
      <c r="Y108" s="670"/>
      <c r="Z108" s="670"/>
      <c r="AA108" s="670"/>
      <c r="AB108" s="670"/>
      <c r="AC108" s="670"/>
      <c r="AD108" s="670"/>
      <c r="AE108" s="670"/>
      <c r="AF108" s="670"/>
    </row>
    <row r="109" spans="1:32" ht="7.5" customHeight="1">
      <c r="A109" s="131"/>
      <c r="B109" s="675"/>
      <c r="C109" s="675"/>
      <c r="D109" s="675"/>
      <c r="E109" s="675"/>
      <c r="F109" s="675"/>
      <c r="G109" s="675"/>
      <c r="H109" s="675"/>
      <c r="I109" s="675"/>
      <c r="J109" s="675"/>
      <c r="K109" s="675"/>
      <c r="L109" s="676"/>
      <c r="M109" s="676"/>
      <c r="N109" s="676"/>
      <c r="O109" s="676"/>
      <c r="P109" s="676"/>
      <c r="Q109" s="676"/>
      <c r="R109" s="676"/>
      <c r="S109" s="676"/>
      <c r="T109" s="676"/>
      <c r="U109" s="676"/>
      <c r="V109" s="676"/>
      <c r="W109" s="676"/>
      <c r="X109" s="676"/>
      <c r="Y109" s="676"/>
      <c r="Z109" s="676"/>
      <c r="AA109" s="676"/>
      <c r="AB109" s="676"/>
      <c r="AC109" s="676"/>
      <c r="AD109" s="676"/>
      <c r="AE109" s="676"/>
      <c r="AF109" s="676"/>
    </row>
    <row r="110" spans="1:32" ht="15.75" customHeight="1">
      <c r="A110" s="12" t="s">
        <v>44</v>
      </c>
      <c r="B110" s="12"/>
      <c r="C110" s="12"/>
      <c r="D110" s="12"/>
      <c r="E110" s="12"/>
      <c r="F110" s="12"/>
      <c r="G110" s="12"/>
      <c r="H110" s="12"/>
      <c r="I110" s="12"/>
      <c r="J110" s="12"/>
      <c r="K110" s="669"/>
      <c r="L110" s="669"/>
      <c r="M110" s="669"/>
      <c r="N110" s="669"/>
      <c r="O110" s="669"/>
      <c r="P110" s="669"/>
      <c r="Q110" s="669"/>
      <c r="R110" s="669"/>
      <c r="S110" s="669"/>
      <c r="T110" s="669"/>
      <c r="U110" s="669"/>
      <c r="V110" s="669"/>
      <c r="W110" s="669"/>
      <c r="X110" s="669"/>
      <c r="Y110" s="669"/>
      <c r="Z110" s="669"/>
      <c r="AA110" s="669"/>
      <c r="AB110" s="669"/>
      <c r="AC110" s="669"/>
      <c r="AD110" s="669"/>
      <c r="AE110" s="669"/>
      <c r="AF110" s="669"/>
    </row>
    <row r="111" spans="1:32" ht="15.75" customHeight="1">
      <c r="A111" s="12" t="s">
        <v>45</v>
      </c>
      <c r="B111" s="12"/>
      <c r="C111" s="12"/>
      <c r="D111" s="12"/>
      <c r="E111" s="12"/>
      <c r="F111" s="12"/>
      <c r="G111" s="12"/>
      <c r="H111" s="12"/>
      <c r="I111" s="12"/>
      <c r="J111" s="12"/>
      <c r="K111" s="669"/>
      <c r="L111" s="669"/>
      <c r="M111" s="669"/>
      <c r="N111" s="669"/>
      <c r="O111" s="669"/>
      <c r="P111" s="669"/>
      <c r="Q111" s="669"/>
      <c r="R111" s="669"/>
      <c r="S111" s="669"/>
      <c r="T111" s="669"/>
      <c r="U111" s="669"/>
      <c r="V111" s="669"/>
      <c r="W111" s="669"/>
      <c r="X111" s="669"/>
      <c r="Y111" s="669"/>
      <c r="Z111" s="669"/>
      <c r="AA111" s="669"/>
      <c r="AB111" s="669"/>
      <c r="AC111" s="669"/>
      <c r="AD111" s="669"/>
      <c r="AE111" s="669"/>
      <c r="AF111" s="669"/>
    </row>
    <row r="112" spans="1:32" ht="15.75" customHeight="1">
      <c r="A112" s="12" t="s">
        <v>11</v>
      </c>
      <c r="B112" s="12"/>
      <c r="C112" s="12"/>
      <c r="D112" s="12"/>
      <c r="E112" s="12"/>
      <c r="F112" s="12"/>
      <c r="G112" s="12"/>
      <c r="H112" s="12"/>
      <c r="I112" s="12"/>
      <c r="J112" s="12"/>
      <c r="K112" s="665"/>
      <c r="L112" s="665"/>
      <c r="M112" s="665"/>
      <c r="N112" s="128"/>
      <c r="O112" s="123"/>
      <c r="P112" s="123"/>
      <c r="Q112" s="123"/>
      <c r="R112" s="12"/>
      <c r="S112" s="12"/>
      <c r="T112" s="12"/>
      <c r="U112" s="12"/>
      <c r="V112" s="12"/>
      <c r="W112" s="12"/>
      <c r="X112" s="12"/>
      <c r="Y112" s="12"/>
      <c r="Z112" s="12"/>
      <c r="AA112" s="12"/>
      <c r="AB112" s="12"/>
      <c r="AC112" s="12"/>
      <c r="AD112" s="12"/>
      <c r="AE112" s="12"/>
      <c r="AF112" s="12"/>
    </row>
    <row r="113" spans="1:34" ht="15.75" customHeight="1">
      <c r="A113" s="12" t="s">
        <v>46</v>
      </c>
      <c r="B113" s="12"/>
      <c r="C113" s="12"/>
      <c r="D113" s="12"/>
      <c r="E113" s="12"/>
      <c r="F113" s="12"/>
      <c r="G113" s="12"/>
      <c r="H113" s="12"/>
      <c r="I113" s="12"/>
      <c r="J113" s="12"/>
      <c r="K113" s="669"/>
      <c r="L113" s="669"/>
      <c r="M113" s="669"/>
      <c r="N113" s="669"/>
      <c r="O113" s="669"/>
      <c r="P113" s="669"/>
      <c r="Q113" s="669"/>
      <c r="R113" s="669"/>
      <c r="S113" s="669"/>
      <c r="T113" s="669"/>
      <c r="U113" s="669"/>
      <c r="V113" s="669"/>
      <c r="W113" s="669"/>
      <c r="X113" s="669"/>
      <c r="Y113" s="669"/>
      <c r="Z113" s="669"/>
      <c r="AA113" s="669"/>
      <c r="AB113" s="669"/>
      <c r="AC113" s="669"/>
      <c r="AD113" s="669"/>
      <c r="AE113" s="669"/>
      <c r="AF113" s="669"/>
    </row>
    <row r="114" spans="1:34" ht="15.75" customHeight="1">
      <c r="A114" s="12" t="s">
        <v>13</v>
      </c>
      <c r="B114" s="12"/>
      <c r="C114" s="12"/>
      <c r="D114" s="12"/>
      <c r="E114" s="12"/>
      <c r="F114" s="12"/>
      <c r="G114" s="12"/>
      <c r="H114" s="12"/>
      <c r="I114" s="12"/>
      <c r="J114" s="12"/>
      <c r="K114" s="670"/>
      <c r="L114" s="670"/>
      <c r="M114" s="670"/>
      <c r="N114" s="670"/>
      <c r="O114" s="670"/>
      <c r="P114" s="16"/>
      <c r="Q114" s="16"/>
      <c r="R114" s="16"/>
      <c r="S114" s="16"/>
      <c r="T114" s="16"/>
      <c r="U114" s="16"/>
      <c r="V114" s="39"/>
      <c r="W114" s="39"/>
      <c r="X114" s="39"/>
      <c r="Y114" s="39"/>
      <c r="Z114" s="39"/>
      <c r="AA114" s="39"/>
      <c r="AB114" s="39"/>
      <c r="AC114" s="39"/>
      <c r="AD114" s="39"/>
      <c r="AE114" s="39"/>
      <c r="AF114" s="39"/>
    </row>
    <row r="115" spans="1:34" ht="15.75" customHeight="1">
      <c r="A115" s="12" t="s">
        <v>47</v>
      </c>
      <c r="B115" s="12"/>
      <c r="C115" s="12"/>
      <c r="D115" s="12"/>
      <c r="E115" s="12"/>
      <c r="F115" s="12"/>
      <c r="G115" s="12"/>
      <c r="H115" s="12"/>
      <c r="I115" s="12"/>
      <c r="J115" s="12"/>
      <c r="K115" s="668"/>
      <c r="L115" s="668"/>
      <c r="M115" s="668"/>
      <c r="N115" s="668"/>
      <c r="O115" s="668"/>
      <c r="P115" s="668"/>
      <c r="Q115" s="668"/>
      <c r="R115" s="668"/>
      <c r="S115" s="668"/>
      <c r="T115" s="668"/>
      <c r="U115" s="668"/>
      <c r="V115" s="668"/>
      <c r="W115" s="668"/>
      <c r="X115" s="668"/>
      <c r="Y115" s="668"/>
      <c r="Z115" s="668"/>
      <c r="AA115" s="668"/>
      <c r="AB115" s="668"/>
      <c r="AC115" s="668"/>
      <c r="AD115" s="668"/>
      <c r="AE115" s="668"/>
      <c r="AF115" s="668"/>
    </row>
    <row r="116" spans="1:34" ht="15.75" customHeight="1">
      <c r="A116" s="12" t="s">
        <v>48</v>
      </c>
      <c r="B116" s="12"/>
      <c r="C116" s="12"/>
      <c r="D116" s="12"/>
      <c r="E116" s="12"/>
      <c r="F116" s="12"/>
      <c r="G116" s="12"/>
      <c r="H116" s="12"/>
      <c r="I116" s="12"/>
      <c r="J116" s="12"/>
      <c r="K116" s="670"/>
      <c r="L116" s="670"/>
      <c r="M116" s="670"/>
      <c r="N116" s="670"/>
      <c r="O116" s="670"/>
      <c r="P116" s="670"/>
      <c r="Q116" s="670"/>
      <c r="R116" s="670"/>
      <c r="S116" s="670"/>
      <c r="T116" s="670"/>
      <c r="U116" s="670"/>
      <c r="V116" s="670"/>
      <c r="W116" s="670"/>
      <c r="X116" s="670"/>
      <c r="Y116" s="670"/>
      <c r="Z116" s="670"/>
      <c r="AA116" s="670"/>
      <c r="AB116" s="670"/>
      <c r="AC116" s="670"/>
      <c r="AD116" s="670"/>
      <c r="AE116" s="670"/>
      <c r="AF116" s="670"/>
    </row>
    <row r="117" spans="1:34" ht="7.5" customHeight="1">
      <c r="A117" s="133"/>
      <c r="B117" s="133"/>
      <c r="C117" s="133"/>
      <c r="D117" s="133"/>
      <c r="E117" s="133"/>
      <c r="F117" s="133"/>
      <c r="G117" s="133"/>
      <c r="H117" s="133"/>
      <c r="I117" s="133"/>
      <c r="J117" s="133"/>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row>
    <row r="118" spans="1:34" ht="15.75" customHeight="1">
      <c r="A118" s="12"/>
      <c r="B118" s="12"/>
      <c r="C118" s="12"/>
      <c r="D118" s="12"/>
      <c r="E118" s="12"/>
      <c r="F118" s="12"/>
      <c r="G118" s="12"/>
      <c r="H118" s="12"/>
      <c r="I118" s="12"/>
      <c r="J118" s="12"/>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row>
    <row r="119" spans="1:34" ht="7.5" customHeight="1">
      <c r="A119" s="12"/>
      <c r="B119" s="12"/>
      <c r="C119" s="12"/>
      <c r="D119" s="12"/>
      <c r="E119" s="12"/>
      <c r="F119" s="12"/>
      <c r="G119" s="12"/>
      <c r="H119" s="12"/>
      <c r="I119" s="12"/>
      <c r="J119" s="12"/>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row>
    <row r="120" spans="1:34" ht="16.5" customHeight="1" thickBot="1">
      <c r="A120" s="11" t="s">
        <v>50</v>
      </c>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row>
    <row r="121" spans="1:34" ht="16.5" customHeight="1" thickBot="1">
      <c r="A121" s="12" t="s">
        <v>51</v>
      </c>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H121" s="265"/>
    </row>
    <row r="122" spans="1:34" ht="16.5" customHeight="1">
      <c r="A122" s="12" t="s">
        <v>27</v>
      </c>
      <c r="B122" s="12"/>
      <c r="C122" s="12"/>
      <c r="D122" s="12"/>
      <c r="E122" s="12"/>
      <c r="F122" s="129"/>
      <c r="G122" s="129"/>
      <c r="H122" s="129"/>
      <c r="I122" s="129"/>
      <c r="J122" s="129"/>
      <c r="K122" s="270" t="s">
        <v>16</v>
      </c>
      <c r="L122" s="667" t="str">
        <f>IF($AH$121=1,L11,(IF($AH$121=2,L21,"")))</f>
        <v/>
      </c>
      <c r="M122" s="667"/>
      <c r="N122" s="667"/>
      <c r="O122" s="679" t="s">
        <v>305</v>
      </c>
      <c r="P122" s="679"/>
      <c r="Q122" s="679"/>
      <c r="R122" s="679"/>
      <c r="S122" s="679"/>
      <c r="T122" s="667" t="str">
        <f>IF($AH$121=1,T11,(IF($AH$121=2,T21,"")))</f>
        <v/>
      </c>
      <c r="U122" s="667"/>
      <c r="V122" s="667"/>
      <c r="W122" s="679" t="s">
        <v>17</v>
      </c>
      <c r="X122" s="679"/>
      <c r="Y122" s="679"/>
      <c r="Z122" s="671" t="str">
        <f>IF($AH$121=1,Z11,(IF($AH$121=2,Z21,"")))</f>
        <v/>
      </c>
      <c r="AA122" s="671"/>
      <c r="AB122" s="671"/>
      <c r="AC122" s="671"/>
      <c r="AD122" s="671"/>
      <c r="AE122" s="671"/>
      <c r="AF122" s="271" t="s">
        <v>5</v>
      </c>
    </row>
    <row r="123" spans="1:34" ht="16.5" customHeight="1">
      <c r="A123" s="12" t="s">
        <v>10</v>
      </c>
      <c r="B123" s="12"/>
      <c r="C123" s="12"/>
      <c r="D123" s="12"/>
      <c r="E123" s="12"/>
      <c r="F123" s="130"/>
      <c r="G123" s="130"/>
      <c r="H123" s="130"/>
      <c r="I123" s="130"/>
      <c r="J123" s="130"/>
      <c r="K123" s="672" t="str">
        <f>IF($AH$121=1,K12,(IF($AH$121=2,K22,"")))</f>
        <v/>
      </c>
      <c r="L123" s="672"/>
      <c r="M123" s="672"/>
      <c r="N123" s="672"/>
      <c r="O123" s="672"/>
      <c r="P123" s="672"/>
      <c r="Q123" s="672"/>
      <c r="R123" s="672"/>
      <c r="S123" s="672"/>
      <c r="T123" s="672"/>
      <c r="U123" s="672"/>
      <c r="V123" s="672"/>
      <c r="W123" s="672"/>
      <c r="X123" s="672"/>
      <c r="Y123" s="672"/>
      <c r="Z123" s="672"/>
      <c r="AA123" s="672"/>
      <c r="AB123" s="672"/>
      <c r="AC123" s="672"/>
      <c r="AD123" s="672"/>
      <c r="AE123" s="672"/>
      <c r="AF123" s="672"/>
    </row>
    <row r="124" spans="1:34" ht="16.5" customHeight="1">
      <c r="A124" s="12" t="s">
        <v>267</v>
      </c>
      <c r="B124" s="12"/>
      <c r="C124" s="12"/>
      <c r="D124" s="12"/>
      <c r="E124" s="12"/>
      <c r="F124" s="12"/>
      <c r="G124" s="12"/>
      <c r="H124" s="12"/>
      <c r="I124" s="12"/>
      <c r="J124" s="12"/>
      <c r="K124" s="270" t="s">
        <v>16</v>
      </c>
      <c r="L124" s="667" t="str">
        <f>IF($AH$121=1,L13,(IF($AH$121=2,L23,"")))</f>
        <v/>
      </c>
      <c r="M124" s="667"/>
      <c r="N124" s="667"/>
      <c r="O124" s="679" t="s">
        <v>20</v>
      </c>
      <c r="P124" s="679"/>
      <c r="Q124" s="679"/>
      <c r="R124" s="679"/>
      <c r="S124" s="679"/>
      <c r="T124" s="667" t="str">
        <f>IF($AH$121=1,T13,(IF($AH$121=2,T23,"")))</f>
        <v/>
      </c>
      <c r="U124" s="667"/>
      <c r="V124" s="667"/>
      <c r="W124" s="679" t="s">
        <v>21</v>
      </c>
      <c r="X124" s="679"/>
      <c r="Y124" s="679"/>
      <c r="Z124" s="679"/>
      <c r="AA124" s="671" t="str">
        <f>IF($AH$121=1,AA13,(IF($AH$121=2,AA23,"")))</f>
        <v/>
      </c>
      <c r="AB124" s="671"/>
      <c r="AC124" s="671"/>
      <c r="AD124" s="671"/>
      <c r="AE124" s="671"/>
      <c r="AF124" s="271" t="s">
        <v>5</v>
      </c>
    </row>
    <row r="125" spans="1:34" ht="16.5" customHeight="1">
      <c r="A125" s="12"/>
      <c r="B125" s="12"/>
      <c r="C125" s="12"/>
      <c r="D125" s="12"/>
      <c r="E125" s="12"/>
      <c r="F125" s="12"/>
      <c r="G125" s="12"/>
      <c r="H125" s="12"/>
      <c r="I125" s="12"/>
      <c r="J125" s="12"/>
      <c r="K125" s="672" t="str">
        <f>IF($AH$121=1,K14,(IF($AH$121=2,K24,"")))</f>
        <v/>
      </c>
      <c r="L125" s="672"/>
      <c r="M125" s="672"/>
      <c r="N125" s="672"/>
      <c r="O125" s="672"/>
      <c r="P125" s="672"/>
      <c r="Q125" s="672"/>
      <c r="R125" s="672"/>
      <c r="S125" s="672"/>
      <c r="T125" s="672"/>
      <c r="U125" s="672"/>
      <c r="V125" s="672"/>
      <c r="W125" s="672"/>
      <c r="X125" s="672"/>
      <c r="Y125" s="672"/>
      <c r="Z125" s="672"/>
      <c r="AA125" s="672"/>
      <c r="AB125" s="672"/>
      <c r="AC125" s="672"/>
      <c r="AD125" s="672"/>
      <c r="AE125" s="672"/>
      <c r="AF125" s="672"/>
    </row>
    <row r="126" spans="1:34" ht="16.5" customHeight="1">
      <c r="A126" s="12" t="s">
        <v>22</v>
      </c>
      <c r="B126" s="12"/>
      <c r="C126" s="12"/>
      <c r="D126" s="12"/>
      <c r="E126" s="12"/>
      <c r="F126" s="12"/>
      <c r="G126" s="12"/>
      <c r="H126" s="12"/>
      <c r="I126" s="12"/>
      <c r="J126" s="12"/>
      <c r="K126" s="672" t="str">
        <f>IF($AH$121=1,K15,(IF($AH$121=2,K25,"")))</f>
        <v/>
      </c>
      <c r="L126" s="672"/>
      <c r="M126" s="672"/>
      <c r="N126" s="272"/>
      <c r="O126" s="273"/>
      <c r="P126" s="273"/>
      <c r="Q126" s="273"/>
      <c r="R126" s="271"/>
      <c r="S126" s="271"/>
      <c r="T126" s="271"/>
      <c r="U126" s="271"/>
      <c r="V126" s="271"/>
      <c r="W126" s="271"/>
      <c r="X126" s="271"/>
      <c r="Y126" s="271"/>
      <c r="Z126" s="271"/>
      <c r="AA126" s="271"/>
      <c r="AB126" s="271"/>
      <c r="AC126" s="271"/>
      <c r="AD126" s="271"/>
      <c r="AE126" s="271"/>
      <c r="AF126" s="271"/>
    </row>
    <row r="127" spans="1:34" ht="16.5" customHeight="1">
      <c r="A127" s="12" t="s">
        <v>23</v>
      </c>
      <c r="B127" s="12"/>
      <c r="C127" s="12"/>
      <c r="D127" s="12"/>
      <c r="E127" s="12"/>
      <c r="F127" s="12"/>
      <c r="G127" s="12"/>
      <c r="H127" s="12"/>
      <c r="I127" s="12"/>
      <c r="J127" s="12"/>
      <c r="K127" s="672" t="str">
        <f>IF($AH$121=1,K16,(IF($AH$121=2,K26,"")))</f>
        <v/>
      </c>
      <c r="L127" s="672"/>
      <c r="M127" s="672"/>
      <c r="N127" s="672"/>
      <c r="O127" s="672"/>
      <c r="P127" s="672"/>
      <c r="Q127" s="672"/>
      <c r="R127" s="672"/>
      <c r="S127" s="672"/>
      <c r="T127" s="672"/>
      <c r="U127" s="672"/>
      <c r="V127" s="672"/>
      <c r="W127" s="672"/>
      <c r="X127" s="672"/>
      <c r="Y127" s="672"/>
      <c r="Z127" s="672"/>
      <c r="AA127" s="672"/>
      <c r="AB127" s="672"/>
      <c r="AC127" s="672"/>
      <c r="AD127" s="672"/>
      <c r="AE127" s="672"/>
      <c r="AF127" s="672"/>
    </row>
    <row r="128" spans="1:34" ht="16.5" customHeight="1">
      <c r="A128" s="12" t="s">
        <v>24</v>
      </c>
      <c r="B128" s="12"/>
      <c r="C128" s="12"/>
      <c r="D128" s="12"/>
      <c r="E128" s="12"/>
      <c r="F128" s="12"/>
      <c r="G128" s="12"/>
      <c r="H128" s="12"/>
      <c r="I128" s="12"/>
      <c r="J128" s="12"/>
      <c r="K128" s="672" t="str">
        <f>IF($AH$121=1,K17,(IF($AH$121=2,K27,"")))</f>
        <v/>
      </c>
      <c r="L128" s="672"/>
      <c r="M128" s="672"/>
      <c r="N128" s="672"/>
      <c r="O128" s="672"/>
      <c r="P128" s="274"/>
      <c r="Q128" s="274"/>
      <c r="R128" s="274"/>
      <c r="S128" s="274"/>
      <c r="T128" s="274"/>
      <c r="U128" s="274"/>
      <c r="V128" s="271"/>
      <c r="W128" s="271"/>
      <c r="X128" s="271"/>
      <c r="Y128" s="271"/>
      <c r="Z128" s="271"/>
      <c r="AA128" s="271"/>
      <c r="AB128" s="271"/>
      <c r="AC128" s="271"/>
      <c r="AD128" s="271"/>
      <c r="AE128" s="271"/>
      <c r="AF128" s="271"/>
    </row>
    <row r="129" spans="1:32" ht="16.5" customHeight="1">
      <c r="A129" s="12" t="s">
        <v>52</v>
      </c>
      <c r="B129" s="12"/>
      <c r="C129" s="12"/>
      <c r="D129" s="12"/>
      <c r="E129" s="12"/>
      <c r="F129" s="12"/>
      <c r="G129" s="12"/>
      <c r="H129" s="12"/>
      <c r="I129" s="12"/>
      <c r="J129" s="12"/>
      <c r="K129" s="670"/>
      <c r="L129" s="670"/>
      <c r="M129" s="670"/>
      <c r="N129" s="670"/>
      <c r="O129" s="670"/>
      <c r="P129" s="670"/>
      <c r="Q129" s="670"/>
      <c r="R129" s="670"/>
      <c r="S129" s="670"/>
      <c r="T129" s="670"/>
      <c r="U129" s="670"/>
      <c r="V129" s="670"/>
      <c r="W129" s="670"/>
      <c r="X129" s="670"/>
      <c r="Y129" s="670"/>
      <c r="Z129" s="670"/>
      <c r="AA129" s="670"/>
      <c r="AB129" s="670"/>
      <c r="AC129" s="670"/>
      <c r="AD129" s="670"/>
      <c r="AE129" s="670"/>
      <c r="AF129" s="670"/>
    </row>
    <row r="130" spans="1:32" ht="16.5" customHeight="1">
      <c r="A130" s="131"/>
      <c r="B130" s="675"/>
      <c r="C130" s="675"/>
      <c r="D130" s="675"/>
      <c r="E130" s="675"/>
      <c r="F130" s="675"/>
      <c r="G130" s="675"/>
      <c r="H130" s="675"/>
      <c r="I130" s="675"/>
      <c r="J130" s="675"/>
      <c r="K130" s="675"/>
      <c r="L130" s="675"/>
      <c r="M130" s="676"/>
      <c r="N130" s="676"/>
      <c r="O130" s="676"/>
      <c r="P130" s="676"/>
      <c r="Q130" s="676"/>
      <c r="R130" s="676"/>
      <c r="S130" s="676"/>
      <c r="T130" s="676"/>
      <c r="U130" s="676"/>
      <c r="V130" s="676"/>
      <c r="W130" s="676"/>
      <c r="X130" s="676"/>
      <c r="Y130" s="676"/>
      <c r="Z130" s="676"/>
      <c r="AA130" s="676"/>
      <c r="AB130" s="676"/>
      <c r="AC130" s="676"/>
      <c r="AD130" s="676"/>
      <c r="AE130" s="676"/>
      <c r="AF130" s="676"/>
    </row>
    <row r="131" spans="1:32" ht="16.5" customHeight="1">
      <c r="A131" s="12" t="s">
        <v>53</v>
      </c>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row>
    <row r="132" spans="1:32" ht="16.5" customHeight="1">
      <c r="A132" s="12" t="s">
        <v>27</v>
      </c>
      <c r="B132" s="12"/>
      <c r="C132" s="12"/>
      <c r="D132" s="12"/>
      <c r="E132" s="12"/>
      <c r="F132" s="129"/>
      <c r="G132" s="129"/>
      <c r="H132" s="129"/>
      <c r="I132" s="129"/>
      <c r="J132" s="129"/>
      <c r="K132" s="129" t="s">
        <v>16</v>
      </c>
      <c r="L132" s="665"/>
      <c r="M132" s="665"/>
      <c r="N132" s="665"/>
      <c r="O132" s="666" t="s">
        <v>305</v>
      </c>
      <c r="P132" s="666"/>
      <c r="Q132" s="666"/>
      <c r="R132" s="666"/>
      <c r="S132" s="666"/>
      <c r="T132" s="665"/>
      <c r="U132" s="665"/>
      <c r="V132" s="665"/>
      <c r="W132" s="666" t="s">
        <v>17</v>
      </c>
      <c r="X132" s="666"/>
      <c r="Y132" s="666"/>
      <c r="Z132" s="673"/>
      <c r="AA132" s="673"/>
      <c r="AB132" s="673"/>
      <c r="AC132" s="673"/>
      <c r="AD132" s="673"/>
      <c r="AE132" s="673"/>
      <c r="AF132" s="12" t="s">
        <v>5</v>
      </c>
    </row>
    <row r="133" spans="1:32" ht="16.5" customHeight="1">
      <c r="A133" s="12" t="s">
        <v>10</v>
      </c>
      <c r="B133" s="12"/>
      <c r="C133" s="12"/>
      <c r="D133" s="12"/>
      <c r="E133" s="12"/>
      <c r="F133" s="130"/>
      <c r="G133" s="130"/>
      <c r="H133" s="130"/>
      <c r="I133" s="130"/>
      <c r="J133" s="130"/>
      <c r="K133" s="661"/>
      <c r="L133" s="661"/>
      <c r="M133" s="661"/>
      <c r="N133" s="661"/>
      <c r="O133" s="661"/>
      <c r="P133" s="661"/>
      <c r="Q133" s="661"/>
      <c r="R133" s="661"/>
      <c r="S133" s="661"/>
      <c r="T133" s="661"/>
      <c r="U133" s="661"/>
      <c r="V133" s="661"/>
      <c r="W133" s="661"/>
      <c r="X133" s="661"/>
      <c r="Y133" s="661"/>
      <c r="Z133" s="661"/>
      <c r="AA133" s="661"/>
      <c r="AB133" s="661"/>
      <c r="AC133" s="661"/>
      <c r="AD133" s="661"/>
      <c r="AE133" s="661"/>
      <c r="AF133" s="661"/>
    </row>
    <row r="134" spans="1:32" ht="16.5" customHeight="1">
      <c r="A134" s="12" t="s">
        <v>268</v>
      </c>
      <c r="B134" s="12"/>
      <c r="C134" s="12"/>
      <c r="D134" s="12"/>
      <c r="E134" s="12"/>
      <c r="F134" s="12"/>
      <c r="G134" s="12"/>
      <c r="H134" s="12"/>
      <c r="I134" s="12"/>
      <c r="J134" s="12"/>
      <c r="K134" s="129" t="s">
        <v>16</v>
      </c>
      <c r="L134" s="665"/>
      <c r="M134" s="665"/>
      <c r="N134" s="665"/>
      <c r="O134" s="666" t="s">
        <v>20</v>
      </c>
      <c r="P134" s="666"/>
      <c r="Q134" s="666"/>
      <c r="R134" s="666"/>
      <c r="S134" s="666"/>
      <c r="T134" s="665"/>
      <c r="U134" s="665"/>
      <c r="V134" s="665"/>
      <c r="W134" s="666" t="s">
        <v>21</v>
      </c>
      <c r="X134" s="666"/>
      <c r="Y134" s="666"/>
      <c r="Z134" s="666"/>
      <c r="AA134" s="673"/>
      <c r="AB134" s="673"/>
      <c r="AC134" s="673"/>
      <c r="AD134" s="673"/>
      <c r="AE134" s="673"/>
      <c r="AF134" s="12" t="s">
        <v>5</v>
      </c>
    </row>
    <row r="135" spans="1:32" ht="16.5" customHeight="1">
      <c r="A135" s="12"/>
      <c r="B135" s="12"/>
      <c r="C135" s="12"/>
      <c r="D135" s="12"/>
      <c r="E135" s="12"/>
      <c r="F135" s="12"/>
      <c r="G135" s="12"/>
      <c r="H135" s="12"/>
      <c r="I135" s="12"/>
      <c r="J135" s="12"/>
      <c r="K135" s="674"/>
      <c r="L135" s="674"/>
      <c r="M135" s="674"/>
      <c r="N135" s="674"/>
      <c r="O135" s="674"/>
      <c r="P135" s="674"/>
      <c r="Q135" s="674"/>
      <c r="R135" s="674"/>
      <c r="S135" s="674"/>
      <c r="T135" s="674"/>
      <c r="U135" s="674"/>
      <c r="V135" s="674"/>
      <c r="W135" s="674"/>
      <c r="X135" s="674"/>
      <c r="Y135" s="674"/>
      <c r="Z135" s="674"/>
      <c r="AA135" s="674"/>
      <c r="AB135" s="674"/>
      <c r="AC135" s="674"/>
      <c r="AD135" s="674"/>
      <c r="AE135" s="674"/>
      <c r="AF135" s="674"/>
    </row>
    <row r="136" spans="1:32" ht="16.5" customHeight="1">
      <c r="A136" s="12" t="s">
        <v>22</v>
      </c>
      <c r="B136" s="12"/>
      <c r="C136" s="12"/>
      <c r="D136" s="12"/>
      <c r="E136" s="12"/>
      <c r="F136" s="12"/>
      <c r="G136" s="12"/>
      <c r="H136" s="12"/>
      <c r="I136" s="12"/>
      <c r="J136" s="12"/>
      <c r="K136" s="665"/>
      <c r="L136" s="665"/>
      <c r="M136" s="665"/>
      <c r="N136" s="128"/>
      <c r="O136" s="123"/>
      <c r="P136" s="123"/>
      <c r="Q136" s="123"/>
      <c r="R136" s="12"/>
      <c r="S136" s="12"/>
      <c r="T136" s="12"/>
      <c r="U136" s="12"/>
      <c r="V136" s="12"/>
      <c r="W136" s="12"/>
      <c r="X136" s="12"/>
      <c r="Y136" s="12"/>
      <c r="Z136" s="12"/>
      <c r="AA136" s="12"/>
      <c r="AB136" s="12"/>
      <c r="AC136" s="12"/>
      <c r="AD136" s="12"/>
      <c r="AE136" s="12"/>
      <c r="AF136" s="12"/>
    </row>
    <row r="137" spans="1:32" ht="16.5" customHeight="1">
      <c r="A137" s="12" t="s">
        <v>23</v>
      </c>
      <c r="B137" s="12"/>
      <c r="C137" s="12"/>
      <c r="D137" s="12"/>
      <c r="E137" s="12"/>
      <c r="F137" s="12"/>
      <c r="G137" s="12"/>
      <c r="H137" s="12"/>
      <c r="I137" s="12"/>
      <c r="J137" s="12"/>
      <c r="K137" s="669"/>
      <c r="L137" s="669"/>
      <c r="M137" s="669"/>
      <c r="N137" s="669"/>
      <c r="O137" s="669"/>
      <c r="P137" s="669"/>
      <c r="Q137" s="669"/>
      <c r="R137" s="669"/>
      <c r="S137" s="669"/>
      <c r="T137" s="669"/>
      <c r="U137" s="669"/>
      <c r="V137" s="669"/>
      <c r="W137" s="669"/>
      <c r="X137" s="669"/>
      <c r="Y137" s="669"/>
      <c r="Z137" s="669"/>
      <c r="AA137" s="669"/>
      <c r="AB137" s="669"/>
      <c r="AC137" s="669"/>
      <c r="AD137" s="669"/>
      <c r="AE137" s="669"/>
      <c r="AF137" s="669"/>
    </row>
    <row r="138" spans="1:32" ht="16.5" customHeight="1">
      <c r="A138" s="12" t="s">
        <v>24</v>
      </c>
      <c r="B138" s="12"/>
      <c r="C138" s="12"/>
      <c r="D138" s="12"/>
      <c r="E138" s="12"/>
      <c r="F138" s="12"/>
      <c r="G138" s="12"/>
      <c r="H138" s="12"/>
      <c r="I138" s="12"/>
      <c r="J138" s="12"/>
      <c r="K138" s="668"/>
      <c r="L138" s="668"/>
      <c r="M138" s="668"/>
      <c r="N138" s="668"/>
      <c r="O138" s="668"/>
      <c r="P138" s="16"/>
      <c r="Q138" s="16"/>
      <c r="R138" s="16"/>
      <c r="S138" s="16"/>
      <c r="T138" s="16"/>
      <c r="U138" s="16"/>
      <c r="V138" s="12"/>
      <c r="W138" s="12"/>
      <c r="X138" s="12"/>
      <c r="Y138" s="12"/>
      <c r="Z138" s="12"/>
      <c r="AA138" s="12"/>
      <c r="AB138" s="12"/>
      <c r="AC138" s="12"/>
      <c r="AD138" s="12"/>
      <c r="AE138" s="12"/>
      <c r="AF138" s="12"/>
    </row>
    <row r="139" spans="1:32" ht="16.5" customHeight="1">
      <c r="A139" s="12" t="s">
        <v>52</v>
      </c>
      <c r="B139" s="12"/>
      <c r="C139" s="12"/>
      <c r="D139" s="12"/>
      <c r="E139" s="12"/>
      <c r="F139" s="12"/>
      <c r="G139" s="12"/>
      <c r="H139" s="12"/>
      <c r="I139" s="12"/>
      <c r="J139" s="12"/>
      <c r="K139" s="670"/>
      <c r="L139" s="670"/>
      <c r="M139" s="670"/>
      <c r="N139" s="670"/>
      <c r="O139" s="670"/>
      <c r="P139" s="670"/>
      <c r="Q139" s="670"/>
      <c r="R139" s="670"/>
      <c r="S139" s="670"/>
      <c r="T139" s="670"/>
      <c r="U139" s="670"/>
      <c r="V139" s="670"/>
      <c r="W139" s="670"/>
      <c r="X139" s="670"/>
      <c r="Y139" s="670"/>
      <c r="Z139" s="670"/>
      <c r="AA139" s="670"/>
      <c r="AB139" s="670"/>
      <c r="AC139" s="670"/>
      <c r="AD139" s="670"/>
      <c r="AE139" s="670"/>
      <c r="AF139" s="670"/>
    </row>
    <row r="140" spans="1:32" ht="16.5" customHeight="1">
      <c r="A140" s="131"/>
      <c r="B140" s="675"/>
      <c r="C140" s="675"/>
      <c r="D140" s="675"/>
      <c r="E140" s="675"/>
      <c r="F140" s="675"/>
      <c r="G140" s="675"/>
      <c r="H140" s="675"/>
      <c r="I140" s="675"/>
      <c r="J140" s="675"/>
      <c r="K140" s="675"/>
      <c r="L140" s="675"/>
      <c r="M140" s="676"/>
      <c r="N140" s="676"/>
      <c r="O140" s="676"/>
      <c r="P140" s="676"/>
      <c r="Q140" s="676"/>
      <c r="R140" s="676"/>
      <c r="S140" s="676"/>
      <c r="T140" s="676"/>
      <c r="U140" s="676"/>
      <c r="V140" s="676"/>
      <c r="W140" s="676"/>
      <c r="X140" s="676"/>
      <c r="Y140" s="676"/>
      <c r="Z140" s="676"/>
      <c r="AA140" s="676"/>
      <c r="AB140" s="676"/>
      <c r="AC140" s="676"/>
      <c r="AD140" s="676"/>
      <c r="AE140" s="676"/>
      <c r="AF140" s="676"/>
    </row>
    <row r="141" spans="1:32" ht="16.5" customHeight="1">
      <c r="A141" s="12" t="s">
        <v>27</v>
      </c>
      <c r="B141" s="12"/>
      <c r="C141" s="12"/>
      <c r="D141" s="12"/>
      <c r="E141" s="12"/>
      <c r="F141" s="129"/>
      <c r="G141" s="129"/>
      <c r="H141" s="129"/>
      <c r="I141" s="129"/>
      <c r="J141" s="129"/>
      <c r="K141" s="129" t="s">
        <v>16</v>
      </c>
      <c r="L141" s="665"/>
      <c r="M141" s="665"/>
      <c r="N141" s="665"/>
      <c r="O141" s="666" t="s">
        <v>305</v>
      </c>
      <c r="P141" s="666"/>
      <c r="Q141" s="666"/>
      <c r="R141" s="666"/>
      <c r="S141" s="666"/>
      <c r="T141" s="665"/>
      <c r="U141" s="665"/>
      <c r="V141" s="665"/>
      <c r="W141" s="666" t="s">
        <v>17</v>
      </c>
      <c r="X141" s="666"/>
      <c r="Y141" s="666"/>
      <c r="Z141" s="673"/>
      <c r="AA141" s="673"/>
      <c r="AB141" s="673"/>
      <c r="AC141" s="673"/>
      <c r="AD141" s="673"/>
      <c r="AE141" s="673"/>
      <c r="AF141" s="12" t="s">
        <v>5</v>
      </c>
    </row>
    <row r="142" spans="1:32" ht="16.5" customHeight="1">
      <c r="A142" s="12" t="s">
        <v>10</v>
      </c>
      <c r="B142" s="12"/>
      <c r="C142" s="12"/>
      <c r="D142" s="12"/>
      <c r="E142" s="12"/>
      <c r="F142" s="130"/>
      <c r="G142" s="130"/>
      <c r="H142" s="130"/>
      <c r="I142" s="130"/>
      <c r="J142" s="130"/>
      <c r="K142" s="661"/>
      <c r="L142" s="661"/>
      <c r="M142" s="661"/>
      <c r="N142" s="661"/>
      <c r="O142" s="661"/>
      <c r="P142" s="661"/>
      <c r="Q142" s="661"/>
      <c r="R142" s="661"/>
      <c r="S142" s="661"/>
      <c r="T142" s="661"/>
      <c r="U142" s="661"/>
      <c r="V142" s="661"/>
      <c r="W142" s="661"/>
      <c r="X142" s="661"/>
      <c r="Y142" s="661"/>
      <c r="Z142" s="661"/>
      <c r="AA142" s="661"/>
      <c r="AB142" s="661"/>
      <c r="AC142" s="661"/>
      <c r="AD142" s="661"/>
      <c r="AE142" s="661"/>
      <c r="AF142" s="661"/>
    </row>
    <row r="143" spans="1:32" ht="16.5" customHeight="1">
      <c r="A143" s="12" t="s">
        <v>267</v>
      </c>
      <c r="B143" s="12"/>
      <c r="C143" s="12"/>
      <c r="D143" s="12"/>
      <c r="E143" s="12"/>
      <c r="F143" s="12"/>
      <c r="G143" s="12"/>
      <c r="H143" s="12"/>
      <c r="I143" s="12"/>
      <c r="J143" s="12"/>
      <c r="K143" s="129" t="s">
        <v>16</v>
      </c>
      <c r="L143" s="665"/>
      <c r="M143" s="665"/>
      <c r="N143" s="665"/>
      <c r="O143" s="666" t="s">
        <v>20</v>
      </c>
      <c r="P143" s="666"/>
      <c r="Q143" s="666"/>
      <c r="R143" s="666"/>
      <c r="S143" s="666"/>
      <c r="T143" s="665"/>
      <c r="U143" s="665"/>
      <c r="V143" s="665"/>
      <c r="W143" s="666" t="s">
        <v>21</v>
      </c>
      <c r="X143" s="666"/>
      <c r="Y143" s="666"/>
      <c r="Z143" s="666"/>
      <c r="AA143" s="673"/>
      <c r="AB143" s="673"/>
      <c r="AC143" s="673"/>
      <c r="AD143" s="673"/>
      <c r="AE143" s="673"/>
      <c r="AF143" s="12" t="s">
        <v>5</v>
      </c>
    </row>
    <row r="144" spans="1:32" ht="16.5" customHeight="1">
      <c r="A144" s="12"/>
      <c r="B144" s="12"/>
      <c r="C144" s="12"/>
      <c r="D144" s="12"/>
      <c r="E144" s="12"/>
      <c r="F144" s="12"/>
      <c r="G144" s="12"/>
      <c r="H144" s="12"/>
      <c r="I144" s="12"/>
      <c r="J144" s="12"/>
      <c r="K144" s="674"/>
      <c r="L144" s="674"/>
      <c r="M144" s="674"/>
      <c r="N144" s="674"/>
      <c r="O144" s="674"/>
      <c r="P144" s="674"/>
      <c r="Q144" s="674"/>
      <c r="R144" s="674"/>
      <c r="S144" s="674"/>
      <c r="T144" s="674"/>
      <c r="U144" s="674"/>
      <c r="V144" s="674"/>
      <c r="W144" s="674"/>
      <c r="X144" s="674"/>
      <c r="Y144" s="674"/>
      <c r="Z144" s="674"/>
      <c r="AA144" s="674"/>
      <c r="AB144" s="674"/>
      <c r="AC144" s="674"/>
      <c r="AD144" s="674"/>
      <c r="AE144" s="674"/>
      <c r="AF144" s="674"/>
    </row>
    <row r="145" spans="1:32" ht="16.5" customHeight="1">
      <c r="A145" s="12" t="s">
        <v>22</v>
      </c>
      <c r="B145" s="12"/>
      <c r="C145" s="12"/>
      <c r="D145" s="12"/>
      <c r="E145" s="12"/>
      <c r="F145" s="12"/>
      <c r="G145" s="12"/>
      <c r="H145" s="12"/>
      <c r="I145" s="12"/>
      <c r="J145" s="12"/>
      <c r="K145" s="665"/>
      <c r="L145" s="665"/>
      <c r="M145" s="665"/>
      <c r="N145" s="128"/>
      <c r="O145" s="123"/>
      <c r="P145" s="123"/>
      <c r="Q145" s="123"/>
      <c r="R145" s="12"/>
      <c r="S145" s="12"/>
      <c r="T145" s="12"/>
      <c r="U145" s="12"/>
      <c r="V145" s="12"/>
      <c r="W145" s="12"/>
      <c r="X145" s="12"/>
      <c r="Y145" s="12"/>
      <c r="Z145" s="12"/>
      <c r="AA145" s="12"/>
      <c r="AB145" s="12"/>
      <c r="AC145" s="12"/>
      <c r="AD145" s="12"/>
      <c r="AE145" s="12"/>
      <c r="AF145" s="12"/>
    </row>
    <row r="146" spans="1:32" ht="16.5" customHeight="1">
      <c r="A146" s="12" t="s">
        <v>23</v>
      </c>
      <c r="B146" s="12"/>
      <c r="C146" s="12"/>
      <c r="D146" s="12"/>
      <c r="E146" s="12"/>
      <c r="F146" s="12"/>
      <c r="G146" s="12"/>
      <c r="H146" s="12"/>
      <c r="I146" s="12"/>
      <c r="J146" s="12"/>
      <c r="K146" s="669"/>
      <c r="L146" s="669"/>
      <c r="M146" s="669"/>
      <c r="N146" s="669"/>
      <c r="O146" s="669"/>
      <c r="P146" s="669"/>
      <c r="Q146" s="669"/>
      <c r="R146" s="669"/>
      <c r="S146" s="669"/>
      <c r="T146" s="669"/>
      <c r="U146" s="669"/>
      <c r="V146" s="669"/>
      <c r="W146" s="669"/>
      <c r="X146" s="669"/>
      <c r="Y146" s="669"/>
      <c r="Z146" s="669"/>
      <c r="AA146" s="669"/>
      <c r="AB146" s="669"/>
      <c r="AC146" s="669"/>
      <c r="AD146" s="669"/>
      <c r="AE146" s="669"/>
      <c r="AF146" s="669"/>
    </row>
    <row r="147" spans="1:32" ht="16.5" customHeight="1">
      <c r="A147" s="12" t="s">
        <v>24</v>
      </c>
      <c r="B147" s="12"/>
      <c r="C147" s="12"/>
      <c r="D147" s="12"/>
      <c r="E147" s="12"/>
      <c r="F147" s="12"/>
      <c r="G147" s="12"/>
      <c r="H147" s="12"/>
      <c r="I147" s="12"/>
      <c r="J147" s="12"/>
      <c r="K147" s="668"/>
      <c r="L147" s="668"/>
      <c r="M147" s="668"/>
      <c r="N147" s="668"/>
      <c r="O147" s="668"/>
      <c r="P147" s="16"/>
      <c r="Q147" s="16"/>
      <c r="R147" s="16"/>
      <c r="S147" s="16"/>
      <c r="T147" s="16"/>
      <c r="U147" s="16"/>
      <c r="V147" s="12"/>
      <c r="W147" s="12"/>
      <c r="X147" s="12"/>
      <c r="Y147" s="12"/>
      <c r="Z147" s="12"/>
      <c r="AA147" s="12"/>
      <c r="AB147" s="12"/>
      <c r="AC147" s="12"/>
      <c r="AD147" s="12"/>
      <c r="AE147" s="12"/>
      <c r="AF147" s="12"/>
    </row>
    <row r="148" spans="1:32" ht="16.5" customHeight="1">
      <c r="A148" s="12" t="s">
        <v>52</v>
      </c>
      <c r="B148" s="12"/>
      <c r="C148" s="12"/>
      <c r="D148" s="12"/>
      <c r="E148" s="12"/>
      <c r="F148" s="12"/>
      <c r="G148" s="12"/>
      <c r="H148" s="12"/>
      <c r="I148" s="12"/>
      <c r="J148" s="12"/>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row>
    <row r="149" spans="1:32" ht="16.5" customHeight="1">
      <c r="A149" s="131"/>
      <c r="B149" s="675"/>
      <c r="C149" s="675"/>
      <c r="D149" s="675"/>
      <c r="E149" s="675"/>
      <c r="F149" s="675"/>
      <c r="G149" s="675"/>
      <c r="H149" s="675"/>
      <c r="I149" s="675"/>
      <c r="J149" s="675"/>
      <c r="K149" s="675"/>
      <c r="L149" s="675"/>
      <c r="M149" s="676"/>
      <c r="N149" s="676"/>
      <c r="O149" s="676"/>
      <c r="P149" s="676"/>
      <c r="Q149" s="676"/>
      <c r="R149" s="676"/>
      <c r="S149" s="676"/>
      <c r="T149" s="676"/>
      <c r="U149" s="676"/>
      <c r="V149" s="676"/>
      <c r="W149" s="676"/>
      <c r="X149" s="676"/>
      <c r="Y149" s="676"/>
      <c r="Z149" s="676"/>
      <c r="AA149" s="676"/>
      <c r="AB149" s="676"/>
      <c r="AC149" s="676"/>
      <c r="AD149" s="676"/>
      <c r="AE149" s="676"/>
      <c r="AF149" s="676"/>
    </row>
    <row r="150" spans="1:32" ht="16.5" customHeight="1">
      <c r="A150" s="12" t="s">
        <v>27</v>
      </c>
      <c r="B150" s="12"/>
      <c r="C150" s="12"/>
      <c r="D150" s="12"/>
      <c r="E150" s="12"/>
      <c r="F150" s="129"/>
      <c r="G150" s="129"/>
      <c r="H150" s="129"/>
      <c r="I150" s="129"/>
      <c r="J150" s="129"/>
      <c r="K150" s="129" t="s">
        <v>16</v>
      </c>
      <c r="L150" s="665"/>
      <c r="M150" s="665"/>
      <c r="N150" s="665"/>
      <c r="O150" s="666" t="s">
        <v>305</v>
      </c>
      <c r="P150" s="666"/>
      <c r="Q150" s="666"/>
      <c r="R150" s="666"/>
      <c r="S150" s="666"/>
      <c r="T150" s="665"/>
      <c r="U150" s="665"/>
      <c r="V150" s="665"/>
      <c r="W150" s="666" t="s">
        <v>17</v>
      </c>
      <c r="X150" s="666"/>
      <c r="Y150" s="666"/>
      <c r="Z150" s="673"/>
      <c r="AA150" s="673"/>
      <c r="AB150" s="673"/>
      <c r="AC150" s="673"/>
      <c r="AD150" s="673"/>
      <c r="AE150" s="673"/>
      <c r="AF150" s="12" t="s">
        <v>5</v>
      </c>
    </row>
    <row r="151" spans="1:32" ht="16.5" customHeight="1">
      <c r="A151" s="12" t="s">
        <v>10</v>
      </c>
      <c r="B151" s="12"/>
      <c r="C151" s="12"/>
      <c r="D151" s="12"/>
      <c r="E151" s="12"/>
      <c r="F151" s="130"/>
      <c r="G151" s="130"/>
      <c r="H151" s="130"/>
      <c r="I151" s="130"/>
      <c r="J151" s="130"/>
      <c r="K151" s="661"/>
      <c r="L151" s="661"/>
      <c r="M151" s="661"/>
      <c r="N151" s="661"/>
      <c r="O151" s="661"/>
      <c r="P151" s="661"/>
      <c r="Q151" s="661"/>
      <c r="R151" s="661"/>
      <c r="S151" s="661"/>
      <c r="T151" s="661"/>
      <c r="U151" s="661"/>
      <c r="V151" s="661"/>
      <c r="W151" s="661"/>
      <c r="X151" s="661"/>
      <c r="Y151" s="661"/>
      <c r="Z151" s="661"/>
      <c r="AA151" s="661"/>
      <c r="AB151" s="661"/>
      <c r="AC151" s="661"/>
      <c r="AD151" s="661"/>
      <c r="AE151" s="661"/>
      <c r="AF151" s="661"/>
    </row>
    <row r="152" spans="1:32" ht="16.5" customHeight="1">
      <c r="A152" s="12" t="s">
        <v>267</v>
      </c>
      <c r="B152" s="12"/>
      <c r="C152" s="12"/>
      <c r="D152" s="12"/>
      <c r="E152" s="12"/>
      <c r="F152" s="12"/>
      <c r="G152" s="12"/>
      <c r="H152" s="12"/>
      <c r="I152" s="12"/>
      <c r="J152" s="12"/>
      <c r="K152" s="129" t="s">
        <v>16</v>
      </c>
      <c r="L152" s="665"/>
      <c r="M152" s="665"/>
      <c r="N152" s="665"/>
      <c r="O152" s="666" t="s">
        <v>20</v>
      </c>
      <c r="P152" s="666"/>
      <c r="Q152" s="666"/>
      <c r="R152" s="666"/>
      <c r="S152" s="666"/>
      <c r="T152" s="665"/>
      <c r="U152" s="665"/>
      <c r="V152" s="665"/>
      <c r="W152" s="666" t="s">
        <v>21</v>
      </c>
      <c r="X152" s="666"/>
      <c r="Y152" s="666"/>
      <c r="Z152" s="666"/>
      <c r="AA152" s="673"/>
      <c r="AB152" s="673"/>
      <c r="AC152" s="673"/>
      <c r="AD152" s="673"/>
      <c r="AE152" s="673"/>
      <c r="AF152" s="12" t="s">
        <v>5</v>
      </c>
    </row>
    <row r="153" spans="1:32" ht="16.5" customHeight="1">
      <c r="A153" s="12"/>
      <c r="B153" s="12"/>
      <c r="C153" s="12"/>
      <c r="D153" s="12"/>
      <c r="E153" s="12"/>
      <c r="F153" s="12"/>
      <c r="G153" s="12"/>
      <c r="H153" s="12"/>
      <c r="I153" s="12"/>
      <c r="J153" s="12"/>
      <c r="K153" s="674"/>
      <c r="L153" s="674"/>
      <c r="M153" s="674"/>
      <c r="N153" s="674"/>
      <c r="O153" s="674"/>
      <c r="P153" s="674"/>
      <c r="Q153" s="674"/>
      <c r="R153" s="674"/>
      <c r="S153" s="674"/>
      <c r="T153" s="674"/>
      <c r="U153" s="674"/>
      <c r="V153" s="674"/>
      <c r="W153" s="674"/>
      <c r="X153" s="674"/>
      <c r="Y153" s="674"/>
      <c r="Z153" s="674"/>
      <c r="AA153" s="674"/>
      <c r="AB153" s="674"/>
      <c r="AC153" s="674"/>
      <c r="AD153" s="674"/>
      <c r="AE153" s="674"/>
      <c r="AF153" s="674"/>
    </row>
    <row r="154" spans="1:32" ht="16.5" customHeight="1">
      <c r="A154" s="12" t="s">
        <v>22</v>
      </c>
      <c r="B154" s="12"/>
      <c r="C154" s="12"/>
      <c r="D154" s="12"/>
      <c r="E154" s="12"/>
      <c r="F154" s="12"/>
      <c r="G154" s="12"/>
      <c r="H154" s="12"/>
      <c r="I154" s="12"/>
      <c r="J154" s="12"/>
      <c r="K154" s="665"/>
      <c r="L154" s="665"/>
      <c r="M154" s="665"/>
      <c r="N154" s="128"/>
      <c r="O154" s="123"/>
      <c r="P154" s="123"/>
      <c r="Q154" s="123"/>
      <c r="R154" s="12"/>
      <c r="S154" s="12"/>
      <c r="T154" s="12"/>
      <c r="U154" s="12"/>
      <c r="V154" s="12"/>
      <c r="W154" s="12"/>
      <c r="X154" s="12"/>
      <c r="Y154" s="12"/>
      <c r="Z154" s="12"/>
      <c r="AA154" s="12"/>
      <c r="AB154" s="12"/>
      <c r="AC154" s="12"/>
      <c r="AD154" s="12"/>
      <c r="AE154" s="12"/>
      <c r="AF154" s="12"/>
    </row>
    <row r="155" spans="1:32" ht="16.5" customHeight="1">
      <c r="A155" s="12" t="s">
        <v>23</v>
      </c>
      <c r="B155" s="12"/>
      <c r="C155" s="12"/>
      <c r="D155" s="12"/>
      <c r="E155" s="12"/>
      <c r="F155" s="12"/>
      <c r="G155" s="12"/>
      <c r="H155" s="12"/>
      <c r="I155" s="12"/>
      <c r="J155" s="12"/>
      <c r="K155" s="669"/>
      <c r="L155" s="669"/>
      <c r="M155" s="669"/>
      <c r="N155" s="669"/>
      <c r="O155" s="669"/>
      <c r="P155" s="669"/>
      <c r="Q155" s="669"/>
      <c r="R155" s="669"/>
      <c r="S155" s="669"/>
      <c r="T155" s="669"/>
      <c r="U155" s="669"/>
      <c r="V155" s="669"/>
      <c r="W155" s="669"/>
      <c r="X155" s="669"/>
      <c r="Y155" s="669"/>
      <c r="Z155" s="669"/>
      <c r="AA155" s="669"/>
      <c r="AB155" s="669"/>
      <c r="AC155" s="669"/>
      <c r="AD155" s="669"/>
      <c r="AE155" s="669"/>
      <c r="AF155" s="669"/>
    </row>
    <row r="156" spans="1:32" ht="16.5" customHeight="1">
      <c r="A156" s="12" t="s">
        <v>24</v>
      </c>
      <c r="B156" s="12"/>
      <c r="C156" s="12"/>
      <c r="D156" s="12"/>
      <c r="E156" s="12"/>
      <c r="F156" s="12"/>
      <c r="G156" s="12"/>
      <c r="H156" s="12"/>
      <c r="I156" s="12"/>
      <c r="J156" s="12"/>
      <c r="K156" s="668"/>
      <c r="L156" s="668"/>
      <c r="M156" s="668"/>
      <c r="N156" s="668"/>
      <c r="O156" s="668"/>
      <c r="P156" s="16"/>
      <c r="Q156" s="16"/>
      <c r="R156" s="16"/>
      <c r="S156" s="16"/>
      <c r="T156" s="16"/>
      <c r="U156" s="16"/>
      <c r="V156" s="12"/>
      <c r="W156" s="12"/>
      <c r="X156" s="12"/>
      <c r="Y156" s="12"/>
      <c r="Z156" s="12"/>
      <c r="AA156" s="12"/>
      <c r="AB156" s="12"/>
      <c r="AC156" s="12"/>
      <c r="AD156" s="12"/>
      <c r="AE156" s="12"/>
      <c r="AF156" s="12"/>
    </row>
    <row r="157" spans="1:32" ht="16.5" customHeight="1">
      <c r="A157" s="12" t="s">
        <v>52</v>
      </c>
      <c r="B157" s="12"/>
      <c r="C157" s="12"/>
      <c r="D157" s="12"/>
      <c r="E157" s="12"/>
      <c r="F157" s="12"/>
      <c r="G157" s="12"/>
      <c r="H157" s="12"/>
      <c r="I157" s="12"/>
      <c r="J157" s="12"/>
      <c r="K157" s="670"/>
      <c r="L157" s="670"/>
      <c r="M157" s="670"/>
      <c r="N157" s="670"/>
      <c r="O157" s="670"/>
      <c r="P157" s="670"/>
      <c r="Q157" s="670"/>
      <c r="R157" s="670"/>
      <c r="S157" s="670"/>
      <c r="T157" s="670"/>
      <c r="U157" s="670"/>
      <c r="V157" s="670"/>
      <c r="W157" s="670"/>
      <c r="X157" s="670"/>
      <c r="Y157" s="670"/>
      <c r="Z157" s="670"/>
      <c r="AA157" s="670"/>
      <c r="AB157" s="670"/>
      <c r="AC157" s="670"/>
      <c r="AD157" s="670"/>
      <c r="AE157" s="670"/>
      <c r="AF157" s="670"/>
    </row>
    <row r="158" spans="1:32" ht="16.5" customHeight="1">
      <c r="A158" s="12"/>
      <c r="B158" s="677"/>
      <c r="C158" s="677"/>
      <c r="D158" s="677"/>
      <c r="E158" s="677"/>
      <c r="F158" s="677"/>
      <c r="G158" s="677"/>
      <c r="H158" s="677"/>
      <c r="I158" s="677"/>
      <c r="J158" s="677"/>
      <c r="K158" s="677"/>
      <c r="L158" s="677"/>
      <c r="M158" s="678"/>
      <c r="N158" s="678"/>
      <c r="O158" s="678"/>
      <c r="P158" s="678"/>
      <c r="Q158" s="678"/>
      <c r="R158" s="678"/>
      <c r="S158" s="678"/>
      <c r="T158" s="678"/>
      <c r="U158" s="678"/>
      <c r="V158" s="678"/>
      <c r="W158" s="678"/>
      <c r="X158" s="678"/>
      <c r="Y158" s="678"/>
      <c r="Z158" s="678"/>
      <c r="AA158" s="678"/>
      <c r="AB158" s="678"/>
      <c r="AC158" s="678"/>
      <c r="AD158" s="678"/>
      <c r="AE158" s="678"/>
      <c r="AF158" s="678"/>
    </row>
    <row r="159" spans="1:32" ht="16.5" customHeight="1">
      <c r="A159" s="11" t="s">
        <v>54</v>
      </c>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row>
    <row r="160" spans="1:32" ht="16.5" customHeight="1">
      <c r="A160" s="12" t="s">
        <v>44</v>
      </c>
      <c r="B160" s="12"/>
      <c r="C160" s="12"/>
      <c r="D160" s="12"/>
      <c r="E160" s="12"/>
      <c r="F160" s="12"/>
      <c r="G160" s="12"/>
      <c r="H160" s="12"/>
      <c r="I160" s="12"/>
      <c r="J160" s="12"/>
      <c r="K160" s="669"/>
      <c r="L160" s="669"/>
      <c r="M160" s="669"/>
      <c r="N160" s="669"/>
      <c r="O160" s="669"/>
      <c r="P160" s="669"/>
      <c r="Q160" s="669"/>
      <c r="R160" s="669"/>
      <c r="S160" s="669"/>
      <c r="T160" s="669"/>
      <c r="U160" s="669"/>
      <c r="V160" s="669"/>
      <c r="W160" s="669"/>
      <c r="X160" s="669"/>
      <c r="Y160" s="669"/>
      <c r="Z160" s="669"/>
      <c r="AA160" s="669"/>
      <c r="AB160" s="669"/>
      <c r="AC160" s="669"/>
      <c r="AD160" s="669"/>
      <c r="AE160" s="669"/>
      <c r="AF160" s="669"/>
    </row>
    <row r="161" spans="1:32" ht="16.5" customHeight="1">
      <c r="A161" s="12" t="s">
        <v>55</v>
      </c>
      <c r="B161" s="12"/>
      <c r="C161" s="12"/>
      <c r="D161" s="12"/>
      <c r="E161" s="12"/>
      <c r="F161" s="12"/>
      <c r="G161" s="12"/>
      <c r="H161" s="12"/>
      <c r="I161" s="12"/>
      <c r="J161" s="12"/>
      <c r="K161" s="12"/>
      <c r="L161" s="12"/>
      <c r="M161" s="123" t="s">
        <v>19</v>
      </c>
      <c r="N161" s="665"/>
      <c r="O161" s="665"/>
      <c r="P161" s="665"/>
      <c r="Q161" s="665"/>
      <c r="R161" s="665"/>
      <c r="S161" s="665"/>
      <c r="T161" s="12" t="s">
        <v>56</v>
      </c>
      <c r="U161" s="39"/>
      <c r="V161" s="665"/>
      <c r="W161" s="665"/>
      <c r="X161" s="665"/>
      <c r="Y161" s="665"/>
      <c r="Z161" s="665"/>
      <c r="AA161" s="665"/>
      <c r="AB161" s="665"/>
      <c r="AC161" s="665"/>
      <c r="AD161" s="665"/>
      <c r="AE161" s="665"/>
      <c r="AF161" s="12" t="s">
        <v>5</v>
      </c>
    </row>
    <row r="162" spans="1:32" ht="16.5" customHeight="1">
      <c r="A162" s="12"/>
      <c r="B162" s="12"/>
      <c r="C162" s="12"/>
      <c r="D162" s="12"/>
      <c r="E162" s="12"/>
      <c r="F162" s="12"/>
      <c r="G162" s="12"/>
      <c r="H162" s="12"/>
      <c r="I162" s="12"/>
      <c r="J162" s="12"/>
      <c r="K162" s="674"/>
      <c r="L162" s="674"/>
      <c r="M162" s="674"/>
      <c r="N162" s="674"/>
      <c r="O162" s="674"/>
      <c r="P162" s="674"/>
      <c r="Q162" s="674"/>
      <c r="R162" s="674"/>
      <c r="S162" s="674"/>
      <c r="T162" s="674"/>
      <c r="U162" s="674"/>
      <c r="V162" s="674"/>
      <c r="W162" s="674"/>
      <c r="X162" s="674"/>
      <c r="Y162" s="674"/>
      <c r="Z162" s="674"/>
      <c r="AA162" s="674"/>
      <c r="AB162" s="674"/>
      <c r="AC162" s="674"/>
      <c r="AD162" s="674"/>
      <c r="AE162" s="674"/>
      <c r="AF162" s="674"/>
    </row>
    <row r="163" spans="1:32" ht="16.5" customHeight="1">
      <c r="A163" s="12" t="s">
        <v>11</v>
      </c>
      <c r="B163" s="12"/>
      <c r="C163" s="12"/>
      <c r="D163" s="12"/>
      <c r="E163" s="12"/>
      <c r="F163" s="12"/>
      <c r="G163" s="12"/>
      <c r="H163" s="12"/>
      <c r="I163" s="12"/>
      <c r="J163" s="12"/>
      <c r="K163" s="668"/>
      <c r="L163" s="668"/>
      <c r="M163" s="668"/>
      <c r="N163" s="123"/>
      <c r="O163" s="123"/>
      <c r="P163" s="123"/>
      <c r="Q163" s="123"/>
      <c r="R163" s="12"/>
      <c r="S163" s="12"/>
      <c r="T163" s="12"/>
      <c r="U163" s="12"/>
      <c r="V163" s="12"/>
      <c r="W163" s="12"/>
      <c r="X163" s="12"/>
      <c r="Y163" s="12"/>
      <c r="Z163" s="12"/>
      <c r="AA163" s="12"/>
      <c r="AB163" s="12"/>
      <c r="AC163" s="12"/>
      <c r="AD163" s="12"/>
      <c r="AE163" s="12"/>
      <c r="AF163" s="12"/>
    </row>
    <row r="164" spans="1:32" ht="16.5" customHeight="1">
      <c r="A164" s="12" t="s">
        <v>46</v>
      </c>
      <c r="B164" s="12"/>
      <c r="C164" s="12"/>
      <c r="D164" s="12"/>
      <c r="E164" s="12"/>
      <c r="F164" s="12"/>
      <c r="G164" s="12"/>
      <c r="H164" s="12"/>
      <c r="I164" s="12"/>
      <c r="J164" s="12"/>
      <c r="K164" s="669"/>
      <c r="L164" s="669"/>
      <c r="M164" s="669"/>
      <c r="N164" s="669"/>
      <c r="O164" s="669"/>
      <c r="P164" s="669"/>
      <c r="Q164" s="669"/>
      <c r="R164" s="669"/>
      <c r="S164" s="669"/>
      <c r="T164" s="669"/>
      <c r="U164" s="669"/>
      <c r="V164" s="669"/>
      <c r="W164" s="669"/>
      <c r="X164" s="669"/>
      <c r="Y164" s="669"/>
      <c r="Z164" s="669"/>
      <c r="AA164" s="669"/>
      <c r="AB164" s="669"/>
      <c r="AC164" s="669"/>
      <c r="AD164" s="669"/>
      <c r="AE164" s="669"/>
      <c r="AF164" s="669"/>
    </row>
    <row r="165" spans="1:32" ht="16.5" customHeight="1">
      <c r="A165" s="12" t="s">
        <v>13</v>
      </c>
      <c r="B165" s="12"/>
      <c r="C165" s="12"/>
      <c r="D165" s="12"/>
      <c r="E165" s="12"/>
      <c r="F165" s="12"/>
      <c r="G165" s="12"/>
      <c r="H165" s="12"/>
      <c r="I165" s="12"/>
      <c r="J165" s="12"/>
      <c r="K165" s="668"/>
      <c r="L165" s="668"/>
      <c r="M165" s="668"/>
      <c r="N165" s="668"/>
      <c r="O165" s="668"/>
      <c r="P165" s="16"/>
      <c r="Q165" s="16"/>
      <c r="R165" s="16"/>
      <c r="S165" s="16"/>
      <c r="T165" s="16"/>
      <c r="U165" s="16"/>
      <c r="V165" s="39"/>
      <c r="W165" s="39"/>
      <c r="X165" s="39"/>
      <c r="Y165" s="39"/>
      <c r="Z165" s="39"/>
      <c r="AA165" s="39"/>
      <c r="AB165" s="39"/>
      <c r="AC165" s="39"/>
      <c r="AD165" s="39"/>
      <c r="AE165" s="39"/>
      <c r="AF165" s="39"/>
    </row>
    <row r="166" spans="1:32" ht="16.5" customHeight="1">
      <c r="A166" s="137" t="s">
        <v>231</v>
      </c>
      <c r="B166" s="126"/>
      <c r="C166" s="126"/>
      <c r="D166" s="126"/>
      <c r="E166" s="126"/>
      <c r="F166" s="126"/>
      <c r="G166" s="126"/>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row>
    <row r="167" spans="1:32" ht="16.5" customHeight="1">
      <c r="A167" s="140"/>
      <c r="B167" s="140"/>
      <c r="C167" s="134" t="s">
        <v>33</v>
      </c>
      <c r="D167" s="141" t="s">
        <v>232</v>
      </c>
      <c r="E167" s="142"/>
      <c r="F167" s="19"/>
      <c r="G167" s="143" t="s">
        <v>233</v>
      </c>
      <c r="H167" s="663"/>
      <c r="I167" s="663"/>
      <c r="J167" s="663"/>
      <c r="K167" s="663"/>
      <c r="L167" s="663"/>
      <c r="M167" s="663"/>
      <c r="N167" s="142" t="s">
        <v>234</v>
      </c>
      <c r="O167" s="19"/>
      <c r="P167" s="19"/>
      <c r="Q167" s="19"/>
      <c r="R167" s="19"/>
      <c r="S167" s="19"/>
      <c r="T167" s="19"/>
      <c r="U167" s="19"/>
      <c r="V167" s="19"/>
      <c r="W167" s="19"/>
      <c r="X167" s="19"/>
      <c r="Y167" s="19"/>
      <c r="Z167" s="19"/>
      <c r="AA167" s="19"/>
      <c r="AB167" s="19"/>
      <c r="AC167" s="19"/>
      <c r="AD167" s="19"/>
      <c r="AE167" s="19"/>
      <c r="AF167" s="19"/>
    </row>
    <row r="168" spans="1:32" ht="16.5" customHeight="1">
      <c r="A168" s="140"/>
      <c r="B168" s="140"/>
      <c r="C168" s="134" t="s">
        <v>33</v>
      </c>
      <c r="D168" s="141" t="s">
        <v>235</v>
      </c>
      <c r="E168" s="142"/>
      <c r="F168" s="19"/>
      <c r="G168" s="143" t="s">
        <v>233</v>
      </c>
      <c r="H168" s="663"/>
      <c r="I168" s="663"/>
      <c r="J168" s="663"/>
      <c r="K168" s="663"/>
      <c r="L168" s="663"/>
      <c r="M168" s="663"/>
      <c r="N168" s="142" t="s">
        <v>234</v>
      </c>
      <c r="O168" s="19"/>
      <c r="P168" s="19"/>
      <c r="Q168" s="19"/>
      <c r="R168" s="19"/>
      <c r="S168" s="19"/>
      <c r="T168" s="19"/>
      <c r="U168" s="19"/>
      <c r="V168" s="19"/>
      <c r="W168" s="19"/>
      <c r="X168" s="19"/>
      <c r="Y168" s="19"/>
      <c r="Z168" s="19"/>
      <c r="AA168" s="19"/>
      <c r="AB168" s="19"/>
      <c r="AC168" s="19"/>
      <c r="AD168" s="19"/>
      <c r="AE168" s="19"/>
      <c r="AF168" s="19"/>
    </row>
    <row r="169" spans="1:32" ht="16.5" customHeight="1">
      <c r="A169" s="140"/>
      <c r="B169" s="140"/>
      <c r="C169" s="134" t="s">
        <v>33</v>
      </c>
      <c r="D169" s="141" t="s">
        <v>236</v>
      </c>
      <c r="E169" s="142"/>
      <c r="F169" s="19"/>
      <c r="G169" s="142"/>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row>
    <row r="170" spans="1:32" ht="16.5" customHeight="1">
      <c r="A170" s="144" t="s">
        <v>273</v>
      </c>
      <c r="B170" s="144"/>
      <c r="C170" s="144"/>
      <c r="D170" s="144"/>
      <c r="E170" s="144"/>
      <c r="F170" s="144"/>
      <c r="G170" s="144"/>
      <c r="H170" s="144"/>
      <c r="I170" s="144"/>
      <c r="J170" s="144"/>
      <c r="K170" s="144"/>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row>
    <row r="171" spans="1:32" ht="16.5" customHeight="1">
      <c r="A171" s="146"/>
      <c r="B171" s="146"/>
      <c r="C171" s="134" t="s">
        <v>33</v>
      </c>
      <c r="D171" s="141" t="s">
        <v>270</v>
      </c>
      <c r="E171" s="142"/>
      <c r="F171" s="146"/>
      <c r="G171" s="143" t="s">
        <v>233</v>
      </c>
      <c r="H171" s="663"/>
      <c r="I171" s="663"/>
      <c r="J171" s="663"/>
      <c r="K171" s="663"/>
      <c r="L171" s="663"/>
      <c r="M171" s="663"/>
      <c r="N171" s="142" t="s">
        <v>234</v>
      </c>
      <c r="O171" s="140"/>
      <c r="P171" s="140"/>
      <c r="Q171" s="140"/>
      <c r="R171" s="140"/>
      <c r="S171" s="140"/>
      <c r="T171" s="140"/>
      <c r="U171" s="140"/>
      <c r="V171" s="140"/>
      <c r="W171" s="140"/>
      <c r="X171" s="140"/>
      <c r="Y171" s="140"/>
      <c r="Z171" s="140"/>
      <c r="AA171" s="140"/>
      <c r="AB171" s="140"/>
      <c r="AC171" s="140"/>
      <c r="AD171" s="140"/>
      <c r="AE171" s="140"/>
      <c r="AF171" s="140"/>
    </row>
    <row r="172" spans="1:32" ht="16.5" customHeight="1">
      <c r="A172" s="146"/>
      <c r="B172" s="146"/>
      <c r="C172" s="134" t="s">
        <v>33</v>
      </c>
      <c r="D172" s="141" t="s">
        <v>271</v>
      </c>
      <c r="E172" s="142"/>
      <c r="F172" s="146"/>
      <c r="G172" s="143" t="s">
        <v>233</v>
      </c>
      <c r="H172" s="663"/>
      <c r="I172" s="663"/>
      <c r="J172" s="663"/>
      <c r="K172" s="663"/>
      <c r="L172" s="663"/>
      <c r="M172" s="663"/>
      <c r="N172" s="142" t="s">
        <v>234</v>
      </c>
      <c r="O172" s="140"/>
      <c r="P172" s="140"/>
      <c r="Q172" s="140"/>
      <c r="R172" s="140"/>
      <c r="S172" s="140"/>
      <c r="T172" s="140"/>
      <c r="U172" s="140"/>
      <c r="V172" s="140"/>
      <c r="W172" s="140"/>
      <c r="X172" s="140"/>
      <c r="Y172" s="140"/>
      <c r="Z172" s="140"/>
      <c r="AA172" s="140"/>
      <c r="AB172" s="140"/>
      <c r="AC172" s="140"/>
      <c r="AD172" s="140"/>
      <c r="AE172" s="140"/>
      <c r="AF172" s="140"/>
    </row>
    <row r="173" spans="1:32" ht="16.5" customHeight="1">
      <c r="A173" s="147"/>
      <c r="B173" s="147"/>
      <c r="C173" s="138" t="s">
        <v>33</v>
      </c>
      <c r="D173" s="148" t="s">
        <v>272</v>
      </c>
      <c r="E173" s="149"/>
      <c r="F173" s="149"/>
      <c r="G173" s="150" t="s">
        <v>233</v>
      </c>
      <c r="H173" s="664"/>
      <c r="I173" s="664"/>
      <c r="J173" s="664"/>
      <c r="K173" s="664"/>
      <c r="L173" s="664"/>
      <c r="M173" s="664"/>
      <c r="N173" s="149" t="s">
        <v>234</v>
      </c>
      <c r="O173" s="151"/>
      <c r="P173" s="151"/>
      <c r="Q173" s="151"/>
      <c r="R173" s="151"/>
      <c r="S173" s="151"/>
      <c r="T173" s="151"/>
      <c r="U173" s="151"/>
      <c r="V173" s="151"/>
      <c r="W173" s="151"/>
      <c r="X173" s="151"/>
      <c r="Y173" s="151"/>
      <c r="Z173" s="151"/>
      <c r="AA173" s="151"/>
      <c r="AB173" s="151"/>
      <c r="AC173" s="151"/>
      <c r="AD173" s="151"/>
      <c r="AE173" s="151"/>
      <c r="AF173" s="151"/>
    </row>
    <row r="174" spans="1:32" ht="16.5" customHeight="1">
      <c r="A174" s="146" t="s">
        <v>269</v>
      </c>
      <c r="B174" s="146"/>
      <c r="C174" s="146"/>
      <c r="D174" s="662" t="str">
        <f>IF(受付票!D8="","",受付票!D8)</f>
        <v/>
      </c>
      <c r="E174" s="662"/>
      <c r="F174" s="662"/>
      <c r="G174" s="662"/>
      <c r="H174" s="662"/>
      <c r="I174" s="662"/>
      <c r="J174" s="662"/>
      <c r="K174" s="662"/>
      <c r="L174" s="662"/>
      <c r="M174" s="662"/>
      <c r="N174" s="662"/>
      <c r="O174" s="662"/>
      <c r="P174" s="662"/>
      <c r="Q174" s="662"/>
      <c r="R174" s="662"/>
      <c r="S174" s="662"/>
      <c r="T174" s="662"/>
      <c r="U174" s="662"/>
      <c r="V174" s="662"/>
      <c r="W174" s="662"/>
      <c r="X174" s="662"/>
      <c r="Y174" s="662"/>
      <c r="Z174" s="662"/>
      <c r="AA174" s="662"/>
      <c r="AB174" s="662"/>
      <c r="AC174" s="662"/>
      <c r="AD174" s="662"/>
      <c r="AE174" s="662"/>
      <c r="AF174" s="662"/>
    </row>
    <row r="175" spans="1:32" ht="16.5" customHeight="1">
      <c r="A175" s="146"/>
      <c r="B175" s="146"/>
      <c r="C175" s="146"/>
      <c r="D175" s="681"/>
      <c r="E175" s="681"/>
      <c r="F175" s="681"/>
      <c r="G175" s="681"/>
      <c r="H175" s="681"/>
      <c r="I175" s="681"/>
      <c r="J175" s="681"/>
      <c r="K175" s="681"/>
      <c r="L175" s="681"/>
      <c r="M175" s="681"/>
      <c r="N175" s="681"/>
      <c r="O175" s="681"/>
      <c r="P175" s="681"/>
      <c r="Q175" s="681"/>
      <c r="R175" s="681"/>
      <c r="S175" s="681"/>
      <c r="T175" s="681"/>
      <c r="U175" s="681"/>
      <c r="V175" s="681"/>
      <c r="W175" s="681"/>
      <c r="X175" s="681"/>
      <c r="Y175" s="681"/>
      <c r="Z175" s="681"/>
      <c r="AA175" s="681"/>
      <c r="AB175" s="681"/>
      <c r="AC175" s="681"/>
      <c r="AD175" s="681"/>
      <c r="AE175" s="681"/>
      <c r="AF175" s="681"/>
    </row>
    <row r="176" spans="1:32" ht="16.5" customHeight="1">
      <c r="A176" s="147"/>
      <c r="B176" s="147"/>
      <c r="C176" s="147"/>
      <c r="D176" s="682"/>
      <c r="E176" s="682"/>
      <c r="F176" s="682"/>
      <c r="G176" s="682"/>
      <c r="H176" s="682"/>
      <c r="I176" s="682"/>
      <c r="J176" s="682"/>
      <c r="K176" s="682"/>
      <c r="L176" s="682"/>
      <c r="M176" s="682"/>
      <c r="N176" s="682"/>
      <c r="O176" s="682"/>
      <c r="P176" s="682"/>
      <c r="Q176" s="682"/>
      <c r="R176" s="682"/>
      <c r="S176" s="682"/>
      <c r="T176" s="682"/>
      <c r="U176" s="682"/>
      <c r="V176" s="682"/>
      <c r="W176" s="682"/>
      <c r="X176" s="682"/>
      <c r="Y176" s="682"/>
      <c r="Z176" s="682"/>
      <c r="AA176" s="682"/>
      <c r="AB176" s="682"/>
      <c r="AC176" s="682"/>
      <c r="AD176" s="682"/>
      <c r="AE176" s="682"/>
      <c r="AF176" s="682"/>
    </row>
    <row r="177" spans="1:32" ht="16.5" customHeight="1">
      <c r="A177" s="146"/>
      <c r="B177" s="146"/>
      <c r="C177" s="146"/>
      <c r="D177" s="146"/>
      <c r="E177" s="146"/>
      <c r="F177" s="146"/>
      <c r="G177" s="146"/>
      <c r="H177" s="146"/>
      <c r="I177" s="146"/>
      <c r="J177" s="146"/>
      <c r="K177" s="146"/>
      <c r="L177" s="140"/>
      <c r="M177" s="140"/>
      <c r="N177" s="140"/>
      <c r="O177" s="140"/>
      <c r="P177" s="140"/>
      <c r="Q177" s="140"/>
      <c r="R177" s="140"/>
      <c r="S177" s="140"/>
      <c r="T177" s="140"/>
      <c r="U177" s="140"/>
      <c r="V177" s="140"/>
      <c r="W177" s="140"/>
      <c r="X177" s="140"/>
      <c r="Y177" s="140"/>
      <c r="Z177" s="140"/>
      <c r="AA177" s="140"/>
      <c r="AB177" s="140"/>
      <c r="AC177" s="140"/>
      <c r="AD177" s="140"/>
      <c r="AE177" s="140"/>
      <c r="AF177" s="140"/>
    </row>
  </sheetData>
  <sheetProtection sheet="1" objects="1" scenarios="1"/>
  <mergeCells count="231">
    <mergeCell ref="D175:AF175"/>
    <mergeCell ref="D176:AF176"/>
    <mergeCell ref="W23:Z23"/>
    <mergeCell ref="AA23:AE23"/>
    <mergeCell ref="H167:M167"/>
    <mergeCell ref="A1:AF1"/>
    <mergeCell ref="A2:AF2"/>
    <mergeCell ref="K3:AF3"/>
    <mergeCell ref="K4:AF4"/>
    <mergeCell ref="K5:AF5"/>
    <mergeCell ref="K6:M6"/>
    <mergeCell ref="K12:AF12"/>
    <mergeCell ref="L13:N13"/>
    <mergeCell ref="O13:S13"/>
    <mergeCell ref="T13:V13"/>
    <mergeCell ref="W13:Z13"/>
    <mergeCell ref="AA13:AE13"/>
    <mergeCell ref="K7:AF7"/>
    <mergeCell ref="K8:O8"/>
    <mergeCell ref="W11:Y11"/>
    <mergeCell ref="Z11:AE11"/>
    <mergeCell ref="B29:J29"/>
    <mergeCell ref="K29:AF29"/>
    <mergeCell ref="W31:Y31"/>
    <mergeCell ref="B39:J39"/>
    <mergeCell ref="L33:N33"/>
    <mergeCell ref="O33:S33"/>
    <mergeCell ref="T33:V33"/>
    <mergeCell ref="W33:Z33"/>
    <mergeCell ref="AA33:AE33"/>
    <mergeCell ref="B34:J34"/>
    <mergeCell ref="K34:AF34"/>
    <mergeCell ref="Z31:AE31"/>
    <mergeCell ref="K32:AF32"/>
    <mergeCell ref="W40:Y40"/>
    <mergeCell ref="Z40:AE40"/>
    <mergeCell ref="K41:AF41"/>
    <mergeCell ref="K35:M35"/>
    <mergeCell ref="K36:AF36"/>
    <mergeCell ref="K37:O37"/>
    <mergeCell ref="K38:AF38"/>
    <mergeCell ref="L40:N40"/>
    <mergeCell ref="O40:S40"/>
    <mergeCell ref="T40:V40"/>
    <mergeCell ref="K39:AF39"/>
    <mergeCell ref="K44:M44"/>
    <mergeCell ref="K45:AF45"/>
    <mergeCell ref="K46:O46"/>
    <mergeCell ref="K47:AF47"/>
    <mergeCell ref="B48:J48"/>
    <mergeCell ref="K48:AF48"/>
    <mergeCell ref="L42:N42"/>
    <mergeCell ref="O42:S42"/>
    <mergeCell ref="T42:V42"/>
    <mergeCell ref="W42:Z42"/>
    <mergeCell ref="AA42:AE42"/>
    <mergeCell ref="K43:AF43"/>
    <mergeCell ref="L51:N51"/>
    <mergeCell ref="O51:S51"/>
    <mergeCell ref="T51:V51"/>
    <mergeCell ref="W51:Z51"/>
    <mergeCell ref="AA51:AE51"/>
    <mergeCell ref="K52:AF52"/>
    <mergeCell ref="W49:Y49"/>
    <mergeCell ref="Z49:AE49"/>
    <mergeCell ref="K50:AF50"/>
    <mergeCell ref="L49:N49"/>
    <mergeCell ref="O49:S49"/>
    <mergeCell ref="T49:V49"/>
    <mergeCell ref="N66:AF66"/>
    <mergeCell ref="O67:T67"/>
    <mergeCell ref="N69:AF69"/>
    <mergeCell ref="O70:T70"/>
    <mergeCell ref="N71:AF71"/>
    <mergeCell ref="O72:T72"/>
    <mergeCell ref="K53:M53"/>
    <mergeCell ref="K54:AF54"/>
    <mergeCell ref="K55:P55"/>
    <mergeCell ref="K56:AF56"/>
    <mergeCell ref="N63:AF63"/>
    <mergeCell ref="O64:T64"/>
    <mergeCell ref="N80:AF80"/>
    <mergeCell ref="O81:T81"/>
    <mergeCell ref="K85:AF85"/>
    <mergeCell ref="K86:AF86"/>
    <mergeCell ref="K87:M87"/>
    <mergeCell ref="K88:AF88"/>
    <mergeCell ref="N73:AF73"/>
    <mergeCell ref="O74:T74"/>
    <mergeCell ref="N76:AF76"/>
    <mergeCell ref="O77:T77"/>
    <mergeCell ref="N78:AF78"/>
    <mergeCell ref="O79:T79"/>
    <mergeCell ref="K95:AF95"/>
    <mergeCell ref="K96:M96"/>
    <mergeCell ref="K97:AF97"/>
    <mergeCell ref="K98:O98"/>
    <mergeCell ref="K99:AF99"/>
    <mergeCell ref="K100:AF100"/>
    <mergeCell ref="K89:O89"/>
    <mergeCell ref="K90:AF90"/>
    <mergeCell ref="K91:AF91"/>
    <mergeCell ref="B92:K92"/>
    <mergeCell ref="L92:AF92"/>
    <mergeCell ref="K94:AF94"/>
    <mergeCell ref="K106:O106"/>
    <mergeCell ref="K107:AF107"/>
    <mergeCell ref="K108:AF108"/>
    <mergeCell ref="B109:K109"/>
    <mergeCell ref="L109:AF109"/>
    <mergeCell ref="K110:AF110"/>
    <mergeCell ref="B101:K101"/>
    <mergeCell ref="L101:AF101"/>
    <mergeCell ref="K102:AF102"/>
    <mergeCell ref="K103:AF103"/>
    <mergeCell ref="K104:M104"/>
    <mergeCell ref="K105:AF105"/>
    <mergeCell ref="W122:Y122"/>
    <mergeCell ref="Z122:AE122"/>
    <mergeCell ref="K123:AF123"/>
    <mergeCell ref="K111:AF111"/>
    <mergeCell ref="K112:M112"/>
    <mergeCell ref="K113:AF113"/>
    <mergeCell ref="K114:O114"/>
    <mergeCell ref="K115:AF115"/>
    <mergeCell ref="K116:AF116"/>
    <mergeCell ref="L122:N122"/>
    <mergeCell ref="O122:S122"/>
    <mergeCell ref="T122:V122"/>
    <mergeCell ref="K128:O128"/>
    <mergeCell ref="K129:AF129"/>
    <mergeCell ref="B130:L130"/>
    <mergeCell ref="M130:AF130"/>
    <mergeCell ref="L124:N124"/>
    <mergeCell ref="O124:S124"/>
    <mergeCell ref="T124:V124"/>
    <mergeCell ref="W124:Z124"/>
    <mergeCell ref="AA124:AE124"/>
    <mergeCell ref="K125:AF125"/>
    <mergeCell ref="K126:M126"/>
    <mergeCell ref="K165:O165"/>
    <mergeCell ref="K160:AF160"/>
    <mergeCell ref="N161:S161"/>
    <mergeCell ref="V161:AE161"/>
    <mergeCell ref="K162:AF162"/>
    <mergeCell ref="K163:M163"/>
    <mergeCell ref="K164:AF164"/>
    <mergeCell ref="L152:N152"/>
    <mergeCell ref="O152:S152"/>
    <mergeCell ref="T152:V152"/>
    <mergeCell ref="W152:Z152"/>
    <mergeCell ref="AA152:AE152"/>
    <mergeCell ref="K153:AF153"/>
    <mergeCell ref="K157:AF157"/>
    <mergeCell ref="B158:L158"/>
    <mergeCell ref="M158:AF158"/>
    <mergeCell ref="K154:M154"/>
    <mergeCell ref="K155:AF155"/>
    <mergeCell ref="K156:O156"/>
    <mergeCell ref="K22:AF22"/>
    <mergeCell ref="L23:N23"/>
    <mergeCell ref="O23:S23"/>
    <mergeCell ref="T23:V23"/>
    <mergeCell ref="K145:M145"/>
    <mergeCell ref="K146:AF146"/>
    <mergeCell ref="K147:O147"/>
    <mergeCell ref="K148:AF148"/>
    <mergeCell ref="B149:L149"/>
    <mergeCell ref="M149:AF149"/>
    <mergeCell ref="L143:N143"/>
    <mergeCell ref="O143:S143"/>
    <mergeCell ref="T143:V143"/>
    <mergeCell ref="W143:Z143"/>
    <mergeCell ref="AA143:AE143"/>
    <mergeCell ref="K144:AF144"/>
    <mergeCell ref="K136:M136"/>
    <mergeCell ref="K137:AF137"/>
    <mergeCell ref="K138:O138"/>
    <mergeCell ref="K139:AF139"/>
    <mergeCell ref="B140:L140"/>
    <mergeCell ref="M140:AF140"/>
    <mergeCell ref="L141:N141"/>
    <mergeCell ref="O141:S141"/>
    <mergeCell ref="W150:Y150"/>
    <mergeCell ref="Z150:AE150"/>
    <mergeCell ref="K151:AF151"/>
    <mergeCell ref="L150:N150"/>
    <mergeCell ref="O150:S150"/>
    <mergeCell ref="T150:V150"/>
    <mergeCell ref="K27:O27"/>
    <mergeCell ref="K28:AF28"/>
    <mergeCell ref="T141:V141"/>
    <mergeCell ref="W141:Y141"/>
    <mergeCell ref="Z141:AE141"/>
    <mergeCell ref="L134:N134"/>
    <mergeCell ref="O134:S134"/>
    <mergeCell ref="T134:V134"/>
    <mergeCell ref="W134:Z134"/>
    <mergeCell ref="AA134:AE134"/>
    <mergeCell ref="K135:AF135"/>
    <mergeCell ref="W132:Y132"/>
    <mergeCell ref="Z132:AE132"/>
    <mergeCell ref="K133:AF133"/>
    <mergeCell ref="L132:N132"/>
    <mergeCell ref="O132:S132"/>
    <mergeCell ref="T132:V132"/>
    <mergeCell ref="K127:AF127"/>
    <mergeCell ref="K26:AF26"/>
    <mergeCell ref="K142:AF142"/>
    <mergeCell ref="D174:AF174"/>
    <mergeCell ref="H168:M168"/>
    <mergeCell ref="H171:M171"/>
    <mergeCell ref="H172:M172"/>
    <mergeCell ref="H173:M173"/>
    <mergeCell ref="L11:N11"/>
    <mergeCell ref="T11:V11"/>
    <mergeCell ref="O11:S11"/>
    <mergeCell ref="L21:N21"/>
    <mergeCell ref="O21:S21"/>
    <mergeCell ref="T21:V21"/>
    <mergeCell ref="L31:N31"/>
    <mergeCell ref="O31:S31"/>
    <mergeCell ref="T31:V31"/>
    <mergeCell ref="K14:AF14"/>
    <mergeCell ref="K15:M15"/>
    <mergeCell ref="K16:AF16"/>
    <mergeCell ref="K17:O17"/>
    <mergeCell ref="W21:Y21"/>
    <mergeCell ref="Z21:AE21"/>
    <mergeCell ref="K24:AF24"/>
    <mergeCell ref="K25:M25"/>
  </mergeCells>
  <phoneticPr fontId="10"/>
  <dataValidations count="15">
    <dataValidation type="list" allowBlank="1" showInputMessage="1" showErrorMessage="1" sqref="A62 C167:C169 C171:C173 AA983207 AA917671 AA852135 AA786599 AA721063 AA655527 AA589991 AA524455 AA458919 AA393383 AA327847 AA262311 AA196775 AA131239 AA65703 W983207 W917671 W852135 W786599 W721063 W655527 W589991 W524455 W458919 W393383 W327847 W262311 W196775 W131239 W65703 S983207 S917671 S852135 S786599 S721063 S655527 S589991 S524455 S458919 S393383 S327847 S262311 S196775 S131239 S65703 J983207 J917671 J852135 J786599 J721063 J655527 J589991 J524455 J458919 J393383 J327847 J262311 J196775 J131239 J65703 F983207 F917671 F852135 F786599 F721063 F655527 F589991 F524455 F458919 F393383 F327847 F262311 F196775 F131239 F65703 A983115 A917579 A852043 A786507 A720971 A655435 A589899 A524363 A458827 A393291 A327755 A262219 A196683 A131147 A65611 A75 A983108 A917572 A852036 A786500 A720964 A655428 A589892 A524356 A458820 A393284 A327748 A262212 A196676 A131140 A65604 A68 A983105 A917569 A852033 A786497 A720961 A655425 A589889 A524353 A458817 A393281 A327745 A262209 A196673 A131137 A65601 A65 A983102 A917566 A852030 A786494 A720958 A655422 A589886 A524350 A458814 A393278 A327742 A262206 A196670 A131134 A65598" xr:uid="{00000000-0002-0000-0100-000000000000}">
      <formula1>"□,■"</formula1>
    </dataValidation>
    <dataValidation imeMode="fullKatakana" allowBlank="1" showInputMessage="1" showErrorMessage="1" sqref="K136:M136 K138:O138" xr:uid="{00000000-0002-0000-0100-000001000000}"/>
    <dataValidation type="list" errorStyle="information" imeMode="on" allowBlank="1" showInputMessage="1" error="〔はい〕を選択すると、入力されます" sqref="T49:V49 T31:V31 T40:V40 T11:V11" xr:uid="{00000000-0002-0000-0100-000002000000}">
      <formula1>"大臣,栃木県知事"</formula1>
    </dataValidation>
    <dataValidation imeMode="on" allowBlank="1" showInputMessage="1" showErrorMessage="1" sqref="K113:AF113 K115:AF116 K12:AF12 K14:AF14 K16:AF16 K22:AF22 A176:D176 D174:AF175 K26:AF26 K32:AF32 K34:AF34 K36:AF36 K110:AF111 K41:AF41 K43:AF43 K45:AF45 K155:AF155 K50:AF50 K52:AF52 K54:AF54 K153:AF153 N63:N81 U63:AF81 O80:T80 O78:T78 O75:T76 O73:T73 O71:T71 O68:T69 O63:T63 O65:T66 K85:AF86 K88:AF88 K90:AF91 K146:AF146 K160:AF160 K162:AF162 K94:AF95 K97:AF97 K99:AF100 K102:AF103 K105:AF105 K107:AF108 K144:AF144 K24:AF24 H167:M168 K164:AF164 K133:AF133 K135:AF135 K137:AF137 K151:AF151 K142:AF142 H171:M172" xr:uid="{00000000-0002-0000-0100-000003000000}"/>
    <dataValidation type="list" allowBlank="1" showInputMessage="1" showErrorMessage="1" sqref="AH20" xr:uid="{00000000-0002-0000-0100-000004000000}">
      <formula1>"■,□"</formula1>
    </dataValidation>
    <dataValidation type="list" errorStyle="warning" imeMode="on" allowBlank="1" showInputMessage="1" showErrorMessage="1" sqref="K28:AF28 K38:AF38 K47:AF47 K56:AF56 K129:AF129 K139:AF139 K148:AF148 K157:AF157" xr:uid="{00000000-0002-0000-0100-000005000000}">
      <formula1>"設計図書一式,　　　　"</formula1>
    </dataValidation>
    <dataValidation type="list" allowBlank="1" showInputMessage="1" showErrorMessage="1" sqref="AH121" xr:uid="{00000000-0002-0000-0100-000006000000}">
      <formula1>"１,２,３"</formula1>
    </dataValidation>
    <dataValidation type="list" errorStyle="warning" imeMode="on" allowBlank="1" showInputMessage="1" error="〔はい Y〕を選択すると、入力されます" sqref="T21:V21" xr:uid="{00000000-0002-0000-0100-000007000000}">
      <formula1>"大臣,栃木県知事,     "</formula1>
    </dataValidation>
    <dataValidation type="list" errorStyle="information" allowBlank="1" showInputMessage="1" sqref="T23:V23 T42:V42 T51:V51 T124:V124 T134:V134 T143:V143 T33:V33 T13:V13 T152:V152" xr:uid="{00000000-0002-0000-0100-000008000000}">
      <formula1>"栃木県"</formula1>
    </dataValidation>
    <dataValidation type="list" errorStyle="information" allowBlank="1" showInputMessage="1" sqref="T150:V150 T122:V122 T132:V132 T141:V141 N161:S161" xr:uid="{00000000-0002-0000-0100-000009000000}">
      <formula1>"大臣,栃木県知事"</formula1>
    </dataValidation>
    <dataValidation type="list" errorStyle="warning" imeMode="on" allowBlank="1" showInputMessage="1" showErrorMessage="1" error="〔はい Y〕を選択すると、入力されます" sqref="L11:N11 L13:N13 L21:N21 L23:N23 L31:N31 L33:N33 L40:N40 L42:N42 L49:N49 L51:N51 L122:N122 L124:N124 L132:N132 L134:N134 L141:N141 L143:N143 L150:N150 L152:N152" xr:uid="{00000000-0002-0000-0100-00000A000000}">
      <formula1>"１級,２級,木造"</formula1>
    </dataValidation>
    <dataValidation imeMode="halfAlpha" allowBlank="1" showInputMessage="1" showErrorMessage="1" sqref="K27:O27 K44:M44 K46:O46 K53:M53 K55:P55 K87:M87 K89:O89 K96:M96 K98:O98 K104:M104 K106:O106 K112:M112 K114:O114 K126:M126 K128:O128 K145:M145 K147:O147 K154:M154 K156:O156 K163:M163 K165:O165 K6:M6 K8:O8 K15:M15 K35:M35 K37:O37 K17:O17 K25:M25" xr:uid="{00000000-0002-0000-0100-00000B000000}"/>
    <dataValidation imeMode="halfKatakana" allowBlank="1" showInputMessage="1" showErrorMessage="1" sqref="K4:AF4" xr:uid="{00000000-0002-0000-0100-00000C000000}"/>
    <dataValidation imeMode="hiragana" allowBlank="1" showInputMessage="1" showErrorMessage="1" sqref="K5:AF5 K7:AF7" xr:uid="{00000000-0002-0000-0100-00000D000000}"/>
    <dataValidation type="list" imeMode="on" allowBlank="1" showInputMessage="1" showErrorMessage="1" sqref="H173:M173" xr:uid="{00000000-0002-0000-0100-00000E000000}">
      <formula1>"第１号イに該当,,第１号ロに該当,第２号に該当,第３号に該当"</formula1>
    </dataValidation>
  </dataValidations>
  <pageMargins left="0.59055118110236227" right="0.31496062992125984" top="0.31" bottom="0.19685039370078741" header="0.31" footer="3.937007874015748E-2"/>
  <pageSetup paperSize="9" scale="93" orientation="portrait" blackAndWhite="1" r:id="rId1"/>
  <headerFooter alignWithMargins="0">
    <oddFooter xml:space="preserve">&amp;R
</oddFooter>
  </headerFooter>
  <rowBreaks count="2" manualBreakCount="2">
    <brk id="58" max="31" man="1"/>
    <brk id="118" max="16383"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3.5"/>
  <sheetData/>
  <phoneticPr fontId="10"/>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C73"/>
  <sheetViews>
    <sheetView workbookViewId="0">
      <selection activeCell="N94" sqref="N94:R94"/>
    </sheetView>
  </sheetViews>
  <sheetFormatPr defaultRowHeight="13.5"/>
  <cols>
    <col min="1" max="16384" width="9" style="344"/>
  </cols>
  <sheetData>
    <row r="1" spans="1:3">
      <c r="A1" s="344" t="s">
        <v>996</v>
      </c>
      <c r="B1" s="344" t="s">
        <v>859</v>
      </c>
      <c r="C1" s="344" t="s">
        <v>997</v>
      </c>
    </row>
    <row r="2" spans="1:3">
      <c r="A2" s="344" t="s">
        <v>998</v>
      </c>
      <c r="B2" s="344" t="s">
        <v>999</v>
      </c>
      <c r="C2" s="344" t="s">
        <v>998</v>
      </c>
    </row>
    <row r="3" spans="1:3">
      <c r="A3" s="344" t="s">
        <v>845</v>
      </c>
      <c r="B3" s="344" t="s">
        <v>1000</v>
      </c>
      <c r="C3" s="344" t="s">
        <v>845</v>
      </c>
    </row>
    <row r="4" spans="1:3">
      <c r="A4" s="344">
        <v>10</v>
      </c>
      <c r="B4" s="344" t="s">
        <v>860</v>
      </c>
      <c r="C4" s="344" t="s">
        <v>955</v>
      </c>
    </row>
    <row r="5" spans="1:3">
      <c r="A5" s="344">
        <v>11</v>
      </c>
      <c r="B5" s="344" t="s">
        <v>1001</v>
      </c>
      <c r="C5" s="344" t="s">
        <v>956</v>
      </c>
    </row>
    <row r="6" spans="1:3">
      <c r="A6" s="344">
        <v>12</v>
      </c>
      <c r="B6" s="344" t="s">
        <v>1002</v>
      </c>
      <c r="C6" s="344" t="s">
        <v>853</v>
      </c>
    </row>
    <row r="7" spans="1:3">
      <c r="A7" s="344">
        <v>13</v>
      </c>
      <c r="B7" s="344" t="s">
        <v>1003</v>
      </c>
      <c r="C7" s="344" t="s">
        <v>957</v>
      </c>
    </row>
    <row r="8" spans="1:3">
      <c r="A8" s="344">
        <v>14</v>
      </c>
      <c r="B8" s="344" t="s">
        <v>1004</v>
      </c>
    </row>
    <row r="9" spans="1:3">
      <c r="A9" s="344">
        <v>15</v>
      </c>
      <c r="B9" s="344" t="s">
        <v>1005</v>
      </c>
    </row>
    <row r="10" spans="1:3">
      <c r="A10" s="344">
        <v>16</v>
      </c>
      <c r="B10" s="344" t="s">
        <v>1006</v>
      </c>
    </row>
    <row r="11" spans="1:3">
      <c r="A11" s="344">
        <v>17</v>
      </c>
      <c r="B11" s="344" t="s">
        <v>1007</v>
      </c>
    </row>
    <row r="12" spans="1:3">
      <c r="A12" s="344">
        <v>18</v>
      </c>
      <c r="B12" s="344" t="s">
        <v>851</v>
      </c>
    </row>
    <row r="13" spans="1:3">
      <c r="A13" s="344">
        <v>19</v>
      </c>
      <c r="B13" s="344" t="s">
        <v>1008</v>
      </c>
    </row>
    <row r="14" spans="1:3">
      <c r="A14" s="344">
        <v>20</v>
      </c>
      <c r="B14" s="344" t="s">
        <v>1009</v>
      </c>
    </row>
    <row r="15" spans="1:3">
      <c r="A15" s="344">
        <v>21</v>
      </c>
      <c r="B15" s="344" t="s">
        <v>1010</v>
      </c>
    </row>
    <row r="16" spans="1:3">
      <c r="A16" s="344">
        <v>22</v>
      </c>
      <c r="B16" s="344" t="s">
        <v>1011</v>
      </c>
    </row>
    <row r="17" spans="1:2">
      <c r="A17" s="344">
        <v>23</v>
      </c>
      <c r="B17" s="344" t="s">
        <v>1012</v>
      </c>
    </row>
    <row r="18" spans="1:2">
      <c r="A18" s="344">
        <v>24</v>
      </c>
      <c r="B18" s="344" t="s">
        <v>1013</v>
      </c>
    </row>
    <row r="19" spans="1:2">
      <c r="A19" s="344">
        <v>30</v>
      </c>
      <c r="B19" s="344" t="s">
        <v>1014</v>
      </c>
    </row>
    <row r="20" spans="1:2">
      <c r="A20" s="344">
        <v>31</v>
      </c>
      <c r="B20" s="344" t="s">
        <v>1015</v>
      </c>
    </row>
    <row r="21" spans="1:2">
      <c r="A21" s="344">
        <v>32</v>
      </c>
      <c r="B21" s="344" t="s">
        <v>1016</v>
      </c>
    </row>
    <row r="22" spans="1:2">
      <c r="A22" s="344">
        <v>33</v>
      </c>
      <c r="B22" s="344" t="s">
        <v>1017</v>
      </c>
    </row>
    <row r="23" spans="1:2">
      <c r="A23" s="344">
        <v>34</v>
      </c>
      <c r="B23" s="344" t="s">
        <v>1018</v>
      </c>
    </row>
    <row r="24" spans="1:2">
      <c r="A24" s="344">
        <v>35</v>
      </c>
      <c r="B24" s="344" t="s">
        <v>1019</v>
      </c>
    </row>
    <row r="25" spans="1:2">
      <c r="A25" s="344">
        <v>36</v>
      </c>
      <c r="B25" s="344" t="s">
        <v>1020</v>
      </c>
    </row>
    <row r="26" spans="1:2">
      <c r="A26" s="344">
        <v>37</v>
      </c>
      <c r="B26" s="344" t="s">
        <v>1021</v>
      </c>
    </row>
    <row r="27" spans="1:2">
      <c r="A27" s="344">
        <v>38</v>
      </c>
      <c r="B27" s="344" t="s">
        <v>1022</v>
      </c>
    </row>
    <row r="28" spans="1:2">
      <c r="A28" s="344">
        <v>39</v>
      </c>
      <c r="B28" s="344" t="s">
        <v>1023</v>
      </c>
    </row>
    <row r="29" spans="1:2">
      <c r="A29" s="344">
        <v>40</v>
      </c>
      <c r="B29" s="344" t="s">
        <v>1024</v>
      </c>
    </row>
    <row r="30" spans="1:2">
      <c r="A30" s="344">
        <v>41</v>
      </c>
      <c r="B30" s="344" t="s">
        <v>1025</v>
      </c>
    </row>
    <row r="31" spans="1:2">
      <c r="A31" s="344">
        <v>42</v>
      </c>
      <c r="B31" s="344" t="s">
        <v>1026</v>
      </c>
    </row>
    <row r="32" spans="1:2">
      <c r="A32" s="344">
        <v>43</v>
      </c>
      <c r="B32" s="344" t="s">
        <v>1027</v>
      </c>
    </row>
    <row r="33" spans="1:2">
      <c r="A33" s="344">
        <v>44</v>
      </c>
      <c r="B33" s="344" t="s">
        <v>1028</v>
      </c>
    </row>
    <row r="34" spans="1:2">
      <c r="B34" s="344" t="s">
        <v>1029</v>
      </c>
    </row>
    <row r="35" spans="1:2">
      <c r="B35" s="344" t="s">
        <v>1030</v>
      </c>
    </row>
    <row r="36" spans="1:2">
      <c r="B36" s="344" t="s">
        <v>1031</v>
      </c>
    </row>
    <row r="37" spans="1:2">
      <c r="B37" s="344" t="s">
        <v>1032</v>
      </c>
    </row>
    <row r="38" spans="1:2">
      <c r="B38" s="344" t="s">
        <v>1033</v>
      </c>
    </row>
    <row r="39" spans="1:2">
      <c r="B39" s="344" t="s">
        <v>1034</v>
      </c>
    </row>
    <row r="40" spans="1:2">
      <c r="B40" s="344" t="s">
        <v>1035</v>
      </c>
    </row>
    <row r="41" spans="1:2">
      <c r="B41" s="344" t="s">
        <v>1036</v>
      </c>
    </row>
    <row r="42" spans="1:2">
      <c r="B42" s="344" t="s">
        <v>1037</v>
      </c>
    </row>
    <row r="43" spans="1:2">
      <c r="B43" s="344" t="s">
        <v>1038</v>
      </c>
    </row>
    <row r="44" spans="1:2">
      <c r="B44" s="344" t="s">
        <v>1039</v>
      </c>
    </row>
    <row r="45" spans="1:2">
      <c r="B45" s="344" t="s">
        <v>1040</v>
      </c>
    </row>
    <row r="46" spans="1:2">
      <c r="B46" s="344" t="s">
        <v>1041</v>
      </c>
    </row>
    <row r="47" spans="1:2">
      <c r="B47" s="344" t="s">
        <v>1042</v>
      </c>
    </row>
    <row r="48" spans="1:2">
      <c r="B48" s="344" t="s">
        <v>1043</v>
      </c>
    </row>
    <row r="49" spans="2:2">
      <c r="B49" s="344" t="s">
        <v>1044</v>
      </c>
    </row>
    <row r="50" spans="2:2">
      <c r="B50" s="344" t="s">
        <v>1045</v>
      </c>
    </row>
    <row r="51" spans="2:2">
      <c r="B51" s="344" t="s">
        <v>1046</v>
      </c>
    </row>
    <row r="52" spans="2:2">
      <c r="B52" s="344" t="s">
        <v>1047</v>
      </c>
    </row>
    <row r="53" spans="2:2">
      <c r="B53" s="344" t="s">
        <v>1048</v>
      </c>
    </row>
    <row r="54" spans="2:2">
      <c r="B54" s="344" t="s">
        <v>1049</v>
      </c>
    </row>
    <row r="55" spans="2:2">
      <c r="B55" s="344" t="s">
        <v>1050</v>
      </c>
    </row>
    <row r="56" spans="2:2">
      <c r="B56" s="344" t="s">
        <v>1051</v>
      </c>
    </row>
    <row r="57" spans="2:2">
      <c r="B57" s="344" t="s">
        <v>1052</v>
      </c>
    </row>
    <row r="58" spans="2:2">
      <c r="B58" s="344" t="s">
        <v>1053</v>
      </c>
    </row>
    <row r="59" spans="2:2">
      <c r="B59" s="344" t="s">
        <v>1054</v>
      </c>
    </row>
    <row r="60" spans="2:2">
      <c r="B60" s="344" t="s">
        <v>1055</v>
      </c>
    </row>
    <row r="61" spans="2:2">
      <c r="B61" s="344" t="s">
        <v>1056</v>
      </c>
    </row>
    <row r="62" spans="2:2">
      <c r="B62" s="344" t="s">
        <v>1057</v>
      </c>
    </row>
    <row r="63" spans="2:2">
      <c r="B63" s="344" t="s">
        <v>1058</v>
      </c>
    </row>
    <row r="64" spans="2:2">
      <c r="B64" s="344" t="s">
        <v>1059</v>
      </c>
    </row>
    <row r="65" spans="2:2">
      <c r="B65" s="344" t="s">
        <v>1060</v>
      </c>
    </row>
    <row r="66" spans="2:2">
      <c r="B66" s="344" t="s">
        <v>1061</v>
      </c>
    </row>
    <row r="67" spans="2:2">
      <c r="B67" s="344" t="s">
        <v>1062</v>
      </c>
    </row>
    <row r="68" spans="2:2">
      <c r="B68" s="344" t="s">
        <v>1063</v>
      </c>
    </row>
    <row r="69" spans="2:2">
      <c r="B69" s="344" t="s">
        <v>1064</v>
      </c>
    </row>
    <row r="70" spans="2:2">
      <c r="B70" s="344" t="s">
        <v>1065</v>
      </c>
    </row>
    <row r="71" spans="2:2">
      <c r="B71" s="344" t="s">
        <v>1066</v>
      </c>
    </row>
    <row r="72" spans="2:2">
      <c r="B72" s="344" t="s">
        <v>1067</v>
      </c>
    </row>
    <row r="73" spans="2:2">
      <c r="B73" s="344" t="s">
        <v>1068</v>
      </c>
    </row>
  </sheetData>
  <phoneticPr fontId="10"/>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0" tint="-0.499984740745262"/>
    <pageSetUpPr fitToPage="1"/>
  </sheetPr>
  <dimension ref="A2:AX200"/>
  <sheetViews>
    <sheetView zoomScale="85" zoomScaleNormal="85" workbookViewId="0">
      <selection activeCell="N94" sqref="N94:R94"/>
    </sheetView>
  </sheetViews>
  <sheetFormatPr defaultColWidth="9" defaultRowHeight="13.5"/>
  <cols>
    <col min="1" max="16384" width="9" style="351"/>
  </cols>
  <sheetData>
    <row r="2" spans="1:50" s="354" customFormat="1">
      <c r="A2" s="351"/>
      <c r="B2" s="352" t="s">
        <v>1069</v>
      </c>
      <c r="C2" s="352" t="s">
        <v>835</v>
      </c>
      <c r="D2" s="352" t="s">
        <v>1070</v>
      </c>
      <c r="E2" s="352" t="s">
        <v>1071</v>
      </c>
      <c r="F2" s="352" t="s">
        <v>1072</v>
      </c>
      <c r="G2" s="352" t="s">
        <v>1073</v>
      </c>
      <c r="H2" s="352" t="s">
        <v>1074</v>
      </c>
      <c r="I2" s="352" t="s">
        <v>1075</v>
      </c>
      <c r="J2" s="352" t="s">
        <v>1076</v>
      </c>
      <c r="K2" s="352" t="s">
        <v>1077</v>
      </c>
      <c r="L2" s="352" t="s">
        <v>1078</v>
      </c>
      <c r="M2" s="352" t="s">
        <v>1079</v>
      </c>
      <c r="N2" s="352" t="s">
        <v>1080</v>
      </c>
      <c r="O2" s="352" t="s">
        <v>1081</v>
      </c>
      <c r="P2" s="352" t="s">
        <v>1082</v>
      </c>
      <c r="Q2" s="352" t="s">
        <v>1083</v>
      </c>
      <c r="R2" s="352" t="s">
        <v>1084</v>
      </c>
      <c r="S2" s="352" t="s">
        <v>1085</v>
      </c>
      <c r="T2" s="352" t="s">
        <v>1086</v>
      </c>
      <c r="U2" s="352" t="s">
        <v>1087</v>
      </c>
      <c r="V2" s="352" t="s">
        <v>1088</v>
      </c>
      <c r="W2" s="352" t="s">
        <v>1089</v>
      </c>
      <c r="X2" s="352" t="s">
        <v>1090</v>
      </c>
      <c r="Y2" s="352" t="s">
        <v>1091</v>
      </c>
      <c r="Z2" s="352" t="s">
        <v>1092</v>
      </c>
      <c r="AA2" s="352" t="s">
        <v>1093</v>
      </c>
      <c r="AB2" s="352" t="s">
        <v>1094</v>
      </c>
      <c r="AC2" s="352" t="s">
        <v>1095</v>
      </c>
      <c r="AD2" s="352" t="s">
        <v>1096</v>
      </c>
      <c r="AE2" s="352" t="s">
        <v>1097</v>
      </c>
      <c r="AF2" s="352" t="s">
        <v>1098</v>
      </c>
      <c r="AG2" s="352" t="s">
        <v>1099</v>
      </c>
      <c r="AH2" s="352" t="s">
        <v>1100</v>
      </c>
      <c r="AI2" s="352" t="s">
        <v>1101</v>
      </c>
      <c r="AJ2" s="352" t="s">
        <v>1102</v>
      </c>
      <c r="AK2" s="352" t="s">
        <v>1103</v>
      </c>
      <c r="AL2" s="352" t="s">
        <v>1104</v>
      </c>
      <c r="AM2" s="352" t="s">
        <v>1105</v>
      </c>
      <c r="AN2" s="352" t="s">
        <v>1106</v>
      </c>
      <c r="AO2" s="352" t="s">
        <v>1107</v>
      </c>
      <c r="AP2" s="352" t="s">
        <v>1108</v>
      </c>
      <c r="AQ2" s="352" t="s">
        <v>1109</v>
      </c>
      <c r="AR2" s="352" t="s">
        <v>1110</v>
      </c>
      <c r="AS2" s="352" t="s">
        <v>1111</v>
      </c>
      <c r="AT2" s="352" t="s">
        <v>1112</v>
      </c>
      <c r="AU2" s="352" t="s">
        <v>1113</v>
      </c>
      <c r="AV2" s="352" t="s">
        <v>1114</v>
      </c>
      <c r="AW2" s="351"/>
      <c r="AX2" s="353"/>
    </row>
    <row r="3" spans="1:50">
      <c r="A3" s="352" t="s">
        <v>1069</v>
      </c>
      <c r="B3" s="353" t="s">
        <v>1115</v>
      </c>
      <c r="C3" s="353" t="s">
        <v>1116</v>
      </c>
      <c r="D3" s="353" t="s">
        <v>1117</v>
      </c>
      <c r="E3" s="353" t="s">
        <v>1118</v>
      </c>
      <c r="F3" s="353" t="s">
        <v>1119</v>
      </c>
      <c r="G3" s="353" t="s">
        <v>1120</v>
      </c>
      <c r="H3" s="353" t="s">
        <v>1121</v>
      </c>
      <c r="I3" s="353" t="s">
        <v>1122</v>
      </c>
      <c r="J3" s="353" t="s">
        <v>1123</v>
      </c>
      <c r="K3" s="353" t="s">
        <v>1124</v>
      </c>
      <c r="L3" s="353" t="s">
        <v>1125</v>
      </c>
      <c r="M3" s="353" t="s">
        <v>1126</v>
      </c>
      <c r="N3" s="353" t="s">
        <v>1127</v>
      </c>
      <c r="O3" s="353" t="s">
        <v>1128</v>
      </c>
      <c r="P3" s="353" t="s">
        <v>1129</v>
      </c>
      <c r="Q3" s="353" t="s">
        <v>1130</v>
      </c>
      <c r="R3" s="353" t="s">
        <v>1131</v>
      </c>
      <c r="S3" s="353" t="s">
        <v>1132</v>
      </c>
      <c r="T3" s="353" t="s">
        <v>1133</v>
      </c>
      <c r="U3" s="353" t="s">
        <v>1134</v>
      </c>
      <c r="V3" s="353" t="s">
        <v>1135</v>
      </c>
      <c r="W3" s="353" t="s">
        <v>1136</v>
      </c>
      <c r="X3" s="353" t="s">
        <v>1137</v>
      </c>
      <c r="Y3" s="353" t="s">
        <v>1138</v>
      </c>
      <c r="Z3" s="353" t="s">
        <v>1139</v>
      </c>
      <c r="AA3" s="353" t="s">
        <v>1140</v>
      </c>
      <c r="AB3" s="353" t="s">
        <v>1141</v>
      </c>
      <c r="AC3" s="353" t="s">
        <v>1142</v>
      </c>
      <c r="AD3" s="353" t="s">
        <v>1143</v>
      </c>
      <c r="AE3" s="353" t="s">
        <v>1144</v>
      </c>
      <c r="AF3" s="353" t="s">
        <v>1145</v>
      </c>
      <c r="AG3" s="353" t="s">
        <v>1146</v>
      </c>
      <c r="AH3" s="353" t="s">
        <v>1147</v>
      </c>
      <c r="AI3" s="353" t="s">
        <v>1148</v>
      </c>
      <c r="AJ3" s="353" t="s">
        <v>1149</v>
      </c>
      <c r="AK3" s="353" t="s">
        <v>1150</v>
      </c>
      <c r="AL3" s="353" t="s">
        <v>1151</v>
      </c>
      <c r="AM3" s="353" t="s">
        <v>1152</v>
      </c>
      <c r="AN3" s="353" t="s">
        <v>1153</v>
      </c>
      <c r="AO3" s="353" t="s">
        <v>1154</v>
      </c>
      <c r="AP3" s="353" t="s">
        <v>1155</v>
      </c>
      <c r="AQ3" s="353" t="s">
        <v>1156</v>
      </c>
      <c r="AR3" s="353" t="s">
        <v>1157</v>
      </c>
      <c r="AS3" s="353" t="s">
        <v>1158</v>
      </c>
      <c r="AT3" s="353" t="s">
        <v>1159</v>
      </c>
      <c r="AU3" s="353" t="s">
        <v>1160</v>
      </c>
      <c r="AV3" s="353" t="s">
        <v>1161</v>
      </c>
    </row>
    <row r="4" spans="1:50">
      <c r="A4" s="352" t="s">
        <v>835</v>
      </c>
      <c r="B4" s="353" t="s">
        <v>1162</v>
      </c>
      <c r="C4" s="353" t="s">
        <v>836</v>
      </c>
      <c r="D4" s="353" t="s">
        <v>1163</v>
      </c>
      <c r="E4" s="353" t="s">
        <v>1164</v>
      </c>
      <c r="F4" s="353" t="s">
        <v>1165</v>
      </c>
      <c r="G4" s="353" t="s">
        <v>1166</v>
      </c>
      <c r="H4" s="353" t="s">
        <v>1167</v>
      </c>
      <c r="I4" s="353" t="s">
        <v>1168</v>
      </c>
      <c r="J4" s="353" t="s">
        <v>1169</v>
      </c>
      <c r="K4" s="353" t="s">
        <v>1170</v>
      </c>
      <c r="L4" s="353" t="s">
        <v>1171</v>
      </c>
      <c r="M4" s="353" t="s">
        <v>1172</v>
      </c>
      <c r="N4" s="353" t="s">
        <v>1173</v>
      </c>
      <c r="O4" s="353" t="s">
        <v>1174</v>
      </c>
      <c r="P4" s="353" t="s">
        <v>1175</v>
      </c>
      <c r="Q4" s="353" t="s">
        <v>1176</v>
      </c>
      <c r="R4" s="353" t="s">
        <v>1177</v>
      </c>
      <c r="S4" s="353" t="s">
        <v>1178</v>
      </c>
      <c r="T4" s="353" t="s">
        <v>1179</v>
      </c>
      <c r="U4" s="353" t="s">
        <v>1180</v>
      </c>
      <c r="V4" s="353" t="s">
        <v>1181</v>
      </c>
      <c r="W4" s="353" t="s">
        <v>1182</v>
      </c>
      <c r="X4" s="353" t="s">
        <v>1183</v>
      </c>
      <c r="Y4" s="353" t="s">
        <v>1184</v>
      </c>
      <c r="Z4" s="353" t="s">
        <v>1185</v>
      </c>
      <c r="AA4" s="353" t="s">
        <v>1186</v>
      </c>
      <c r="AB4" s="353" t="s">
        <v>1187</v>
      </c>
      <c r="AC4" s="353" t="s">
        <v>1188</v>
      </c>
      <c r="AD4" s="353" t="s">
        <v>1189</v>
      </c>
      <c r="AE4" s="353" t="s">
        <v>1190</v>
      </c>
      <c r="AF4" s="353" t="s">
        <v>1191</v>
      </c>
      <c r="AG4" s="353" t="s">
        <v>1192</v>
      </c>
      <c r="AH4" s="353" t="s">
        <v>1193</v>
      </c>
      <c r="AI4" s="353" t="s">
        <v>1194</v>
      </c>
      <c r="AJ4" s="353" t="s">
        <v>1195</v>
      </c>
      <c r="AK4" s="353" t="s">
        <v>1196</v>
      </c>
      <c r="AL4" s="353" t="s">
        <v>1197</v>
      </c>
      <c r="AM4" s="353" t="s">
        <v>1198</v>
      </c>
      <c r="AN4" s="353" t="s">
        <v>1199</v>
      </c>
      <c r="AO4" s="353" t="s">
        <v>1200</v>
      </c>
      <c r="AP4" s="353" t="s">
        <v>1201</v>
      </c>
      <c r="AQ4" s="353" t="s">
        <v>1202</v>
      </c>
      <c r="AR4" s="353" t="s">
        <v>1203</v>
      </c>
      <c r="AS4" s="353" t="s">
        <v>1204</v>
      </c>
      <c r="AT4" s="353" t="s">
        <v>1205</v>
      </c>
      <c r="AU4" s="353" t="s">
        <v>1206</v>
      </c>
      <c r="AV4" s="353" t="s">
        <v>1207</v>
      </c>
    </row>
    <row r="5" spans="1:50">
      <c r="A5" s="352" t="s">
        <v>1070</v>
      </c>
      <c r="B5" s="353" t="s">
        <v>1208</v>
      </c>
      <c r="C5" s="353" t="s">
        <v>1209</v>
      </c>
      <c r="D5" s="353" t="s">
        <v>1210</v>
      </c>
      <c r="E5" s="353" t="s">
        <v>1211</v>
      </c>
      <c r="F5" s="353" t="s">
        <v>1212</v>
      </c>
      <c r="G5" s="353" t="s">
        <v>1213</v>
      </c>
      <c r="H5" s="353" t="s">
        <v>1214</v>
      </c>
      <c r="I5" s="353" t="s">
        <v>1215</v>
      </c>
      <c r="J5" s="353" t="s">
        <v>1216</v>
      </c>
      <c r="K5" s="353" t="s">
        <v>1217</v>
      </c>
      <c r="L5" s="353" t="s">
        <v>1218</v>
      </c>
      <c r="M5" s="353" t="s">
        <v>1219</v>
      </c>
      <c r="N5" s="353" t="s">
        <v>1220</v>
      </c>
      <c r="O5" s="353" t="s">
        <v>1221</v>
      </c>
      <c r="P5" s="353" t="s">
        <v>1222</v>
      </c>
      <c r="Q5" s="353" t="s">
        <v>1223</v>
      </c>
      <c r="R5" s="353" t="s">
        <v>1224</v>
      </c>
      <c r="S5" s="353" t="s">
        <v>1225</v>
      </c>
      <c r="T5" s="353" t="s">
        <v>1226</v>
      </c>
      <c r="U5" s="353" t="s">
        <v>1227</v>
      </c>
      <c r="V5" s="353" t="s">
        <v>1228</v>
      </c>
      <c r="W5" s="353" t="s">
        <v>1229</v>
      </c>
      <c r="X5" s="353" t="s">
        <v>1230</v>
      </c>
      <c r="Y5" s="353" t="s">
        <v>1231</v>
      </c>
      <c r="Z5" s="353" t="s">
        <v>1232</v>
      </c>
      <c r="AA5" s="353" t="s">
        <v>1233</v>
      </c>
      <c r="AB5" s="353" t="s">
        <v>1234</v>
      </c>
      <c r="AC5" s="353" t="s">
        <v>1235</v>
      </c>
      <c r="AD5" s="353" t="s">
        <v>1236</v>
      </c>
      <c r="AE5" s="353" t="s">
        <v>1237</v>
      </c>
      <c r="AF5" s="353" t="s">
        <v>1238</v>
      </c>
      <c r="AG5" s="353" t="s">
        <v>1239</v>
      </c>
      <c r="AH5" s="353" t="s">
        <v>1240</v>
      </c>
      <c r="AI5" s="353" t="s">
        <v>1241</v>
      </c>
      <c r="AJ5" s="353" t="s">
        <v>1242</v>
      </c>
      <c r="AK5" s="353" t="s">
        <v>1243</v>
      </c>
      <c r="AL5" s="353" t="s">
        <v>1244</v>
      </c>
      <c r="AM5" s="353" t="s">
        <v>1245</v>
      </c>
      <c r="AN5" s="353" t="s">
        <v>1246</v>
      </c>
      <c r="AO5" s="353" t="s">
        <v>1247</v>
      </c>
      <c r="AP5" s="353" t="s">
        <v>1248</v>
      </c>
      <c r="AQ5" s="353" t="s">
        <v>1249</v>
      </c>
      <c r="AR5" s="353" t="s">
        <v>1250</v>
      </c>
      <c r="AS5" s="353" t="s">
        <v>1251</v>
      </c>
      <c r="AT5" s="353" t="s">
        <v>1252</v>
      </c>
      <c r="AU5" s="353" t="s">
        <v>1253</v>
      </c>
      <c r="AV5" s="353" t="s">
        <v>1254</v>
      </c>
    </row>
    <row r="6" spans="1:50">
      <c r="A6" s="352" t="s">
        <v>1071</v>
      </c>
      <c r="B6" s="353" t="s">
        <v>1255</v>
      </c>
      <c r="C6" s="353" t="s">
        <v>1256</v>
      </c>
      <c r="D6" s="353" t="s">
        <v>1257</v>
      </c>
      <c r="E6" s="353" t="s">
        <v>1258</v>
      </c>
      <c r="F6" s="353" t="s">
        <v>1259</v>
      </c>
      <c r="G6" s="353" t="s">
        <v>1260</v>
      </c>
      <c r="H6" s="353" t="s">
        <v>1261</v>
      </c>
      <c r="I6" s="353" t="s">
        <v>1262</v>
      </c>
      <c r="J6" s="353" t="s">
        <v>1263</v>
      </c>
      <c r="K6" s="353" t="s">
        <v>1264</v>
      </c>
      <c r="L6" s="353" t="s">
        <v>1265</v>
      </c>
      <c r="M6" s="353" t="s">
        <v>1266</v>
      </c>
      <c r="N6" s="353" t="s">
        <v>1267</v>
      </c>
      <c r="O6" s="353" t="s">
        <v>1268</v>
      </c>
      <c r="P6" s="353" t="s">
        <v>1269</v>
      </c>
      <c r="Q6" s="353" t="s">
        <v>1270</v>
      </c>
      <c r="R6" s="353" t="s">
        <v>1271</v>
      </c>
      <c r="S6" s="353" t="s">
        <v>1272</v>
      </c>
      <c r="T6" s="353" t="s">
        <v>1273</v>
      </c>
      <c r="U6" s="353" t="s">
        <v>1274</v>
      </c>
      <c r="V6" s="353" t="s">
        <v>1275</v>
      </c>
      <c r="W6" s="353" t="s">
        <v>1276</v>
      </c>
      <c r="X6" s="353" t="s">
        <v>1277</v>
      </c>
      <c r="Y6" s="353" t="s">
        <v>1278</v>
      </c>
      <c r="Z6" s="353" t="s">
        <v>1279</v>
      </c>
      <c r="AA6" s="353" t="s">
        <v>1280</v>
      </c>
      <c r="AB6" s="353" t="s">
        <v>1281</v>
      </c>
      <c r="AC6" s="353" t="s">
        <v>1282</v>
      </c>
      <c r="AD6" s="353" t="s">
        <v>1283</v>
      </c>
      <c r="AE6" s="353" t="s">
        <v>1284</v>
      </c>
      <c r="AF6" s="353" t="s">
        <v>1285</v>
      </c>
      <c r="AG6" s="353" t="s">
        <v>1286</v>
      </c>
      <c r="AH6" s="353" t="s">
        <v>1287</v>
      </c>
      <c r="AI6" s="353" t="s">
        <v>1288</v>
      </c>
      <c r="AJ6" s="353" t="s">
        <v>1289</v>
      </c>
      <c r="AK6" s="353" t="s">
        <v>1290</v>
      </c>
      <c r="AL6" s="353" t="s">
        <v>1291</v>
      </c>
      <c r="AM6" s="353" t="s">
        <v>1292</v>
      </c>
      <c r="AN6" s="353" t="s">
        <v>1293</v>
      </c>
      <c r="AO6" s="353" t="s">
        <v>1294</v>
      </c>
      <c r="AP6" s="353" t="s">
        <v>1295</v>
      </c>
      <c r="AQ6" s="353" t="s">
        <v>1296</v>
      </c>
      <c r="AR6" s="353" t="s">
        <v>1297</v>
      </c>
      <c r="AS6" s="353" t="s">
        <v>1298</v>
      </c>
      <c r="AT6" s="353" t="s">
        <v>1299</v>
      </c>
      <c r="AU6" s="353" t="s">
        <v>1300</v>
      </c>
      <c r="AV6" s="353" t="s">
        <v>1301</v>
      </c>
    </row>
    <row r="7" spans="1:50">
      <c r="A7" s="352" t="s">
        <v>1072</v>
      </c>
      <c r="B7" s="353" t="s">
        <v>1302</v>
      </c>
      <c r="C7" s="353" t="s">
        <v>1303</v>
      </c>
      <c r="D7" s="353" t="s">
        <v>1304</v>
      </c>
      <c r="E7" s="353" t="s">
        <v>1305</v>
      </c>
      <c r="F7" s="353" t="s">
        <v>1306</v>
      </c>
      <c r="G7" s="353" t="s">
        <v>1307</v>
      </c>
      <c r="H7" s="353" t="s">
        <v>1308</v>
      </c>
      <c r="I7" s="353" t="s">
        <v>1309</v>
      </c>
      <c r="J7" s="353" t="s">
        <v>1310</v>
      </c>
      <c r="K7" s="353" t="s">
        <v>1311</v>
      </c>
      <c r="L7" s="353" t="s">
        <v>1312</v>
      </c>
      <c r="M7" s="353" t="s">
        <v>1313</v>
      </c>
      <c r="N7" s="353" t="s">
        <v>1314</v>
      </c>
      <c r="O7" s="353" t="s">
        <v>1315</v>
      </c>
      <c r="P7" s="353" t="s">
        <v>1316</v>
      </c>
      <c r="Q7" s="353" t="s">
        <v>1317</v>
      </c>
      <c r="R7" s="353" t="s">
        <v>1318</v>
      </c>
      <c r="S7" s="353" t="s">
        <v>1319</v>
      </c>
      <c r="T7" s="353" t="s">
        <v>1320</v>
      </c>
      <c r="U7" s="353" t="s">
        <v>1321</v>
      </c>
      <c r="V7" s="353" t="s">
        <v>1322</v>
      </c>
      <c r="W7" s="353" t="s">
        <v>1323</v>
      </c>
      <c r="X7" s="353" t="s">
        <v>1324</v>
      </c>
      <c r="Y7" s="353" t="s">
        <v>1325</v>
      </c>
      <c r="Z7" s="353" t="s">
        <v>1326</v>
      </c>
      <c r="AA7" s="353" t="s">
        <v>1327</v>
      </c>
      <c r="AB7" s="353" t="s">
        <v>1328</v>
      </c>
      <c r="AC7" s="353" t="s">
        <v>1329</v>
      </c>
      <c r="AD7" s="353" t="s">
        <v>1330</v>
      </c>
      <c r="AE7" s="353" t="s">
        <v>1331</v>
      </c>
      <c r="AF7" s="353" t="s">
        <v>1332</v>
      </c>
      <c r="AG7" s="353" t="s">
        <v>1333</v>
      </c>
      <c r="AH7" s="353" t="s">
        <v>1334</v>
      </c>
      <c r="AI7" s="353" t="s">
        <v>1335</v>
      </c>
      <c r="AJ7" s="353" t="s">
        <v>1336</v>
      </c>
      <c r="AK7" s="353" t="s">
        <v>1337</v>
      </c>
      <c r="AL7" s="353" t="s">
        <v>1338</v>
      </c>
      <c r="AM7" s="353" t="s">
        <v>1339</v>
      </c>
      <c r="AN7" s="353" t="s">
        <v>1340</v>
      </c>
      <c r="AO7" s="353" t="s">
        <v>1341</v>
      </c>
      <c r="AP7" s="353" t="s">
        <v>1342</v>
      </c>
      <c r="AQ7" s="353" t="s">
        <v>1343</v>
      </c>
      <c r="AR7" s="353" t="s">
        <v>1344</v>
      </c>
      <c r="AS7" s="353" t="s">
        <v>1345</v>
      </c>
      <c r="AT7" s="353" t="s">
        <v>1346</v>
      </c>
      <c r="AU7" s="353" t="s">
        <v>1347</v>
      </c>
      <c r="AV7" s="353" t="s">
        <v>1348</v>
      </c>
    </row>
    <row r="8" spans="1:50">
      <c r="A8" s="352" t="s">
        <v>1073</v>
      </c>
      <c r="B8" s="353" t="s">
        <v>1349</v>
      </c>
      <c r="C8" s="353" t="s">
        <v>1350</v>
      </c>
      <c r="D8" s="353" t="s">
        <v>1351</v>
      </c>
      <c r="E8" s="353" t="s">
        <v>1352</v>
      </c>
      <c r="F8" s="353" t="s">
        <v>1353</v>
      </c>
      <c r="G8" s="353" t="s">
        <v>1354</v>
      </c>
      <c r="H8" s="353" t="s">
        <v>1355</v>
      </c>
      <c r="I8" s="353" t="s">
        <v>1356</v>
      </c>
      <c r="J8" s="353" t="s">
        <v>1357</v>
      </c>
      <c r="K8" s="353" t="s">
        <v>1358</v>
      </c>
      <c r="L8" s="353" t="s">
        <v>1359</v>
      </c>
      <c r="M8" s="353" t="s">
        <v>1360</v>
      </c>
      <c r="N8" s="353" t="s">
        <v>1361</v>
      </c>
      <c r="O8" s="353" t="s">
        <v>1362</v>
      </c>
      <c r="P8" s="353" t="s">
        <v>1363</v>
      </c>
      <c r="Q8" s="353" t="s">
        <v>1364</v>
      </c>
      <c r="R8" s="353" t="s">
        <v>1365</v>
      </c>
      <c r="S8" s="353" t="s">
        <v>1366</v>
      </c>
      <c r="T8" s="353" t="s">
        <v>1367</v>
      </c>
      <c r="U8" s="353" t="s">
        <v>1368</v>
      </c>
      <c r="V8" s="353" t="s">
        <v>1369</v>
      </c>
      <c r="W8" s="353" t="s">
        <v>1370</v>
      </c>
      <c r="X8" s="353" t="s">
        <v>1371</v>
      </c>
      <c r="Y8" s="353" t="s">
        <v>1372</v>
      </c>
      <c r="Z8" s="353" t="s">
        <v>1373</v>
      </c>
      <c r="AA8" s="353" t="s">
        <v>1374</v>
      </c>
      <c r="AB8" s="353" t="s">
        <v>1375</v>
      </c>
      <c r="AC8" s="353" t="s">
        <v>1376</v>
      </c>
      <c r="AD8" s="353" t="s">
        <v>1377</v>
      </c>
      <c r="AE8" s="353" t="s">
        <v>1378</v>
      </c>
      <c r="AF8" s="353" t="s">
        <v>1379</v>
      </c>
      <c r="AG8" s="353" t="s">
        <v>1380</v>
      </c>
      <c r="AH8" s="353" t="s">
        <v>1381</v>
      </c>
      <c r="AI8" s="353" t="s">
        <v>1382</v>
      </c>
      <c r="AJ8" s="353" t="s">
        <v>1383</v>
      </c>
      <c r="AK8" s="353" t="s">
        <v>1384</v>
      </c>
      <c r="AL8" s="353" t="s">
        <v>1385</v>
      </c>
      <c r="AM8" s="353" t="s">
        <v>1386</v>
      </c>
      <c r="AN8" s="353" t="s">
        <v>1387</v>
      </c>
      <c r="AO8" s="353" t="s">
        <v>1388</v>
      </c>
      <c r="AP8" s="353" t="s">
        <v>1389</v>
      </c>
      <c r="AQ8" s="353" t="s">
        <v>1390</v>
      </c>
      <c r="AR8" s="353" t="s">
        <v>1391</v>
      </c>
      <c r="AS8" s="353" t="s">
        <v>1392</v>
      </c>
      <c r="AT8" s="353" t="s">
        <v>1393</v>
      </c>
      <c r="AU8" s="353" t="s">
        <v>1394</v>
      </c>
      <c r="AV8" s="353" t="s">
        <v>1395</v>
      </c>
    </row>
    <row r="9" spans="1:50">
      <c r="A9" s="352" t="s">
        <v>1074</v>
      </c>
      <c r="B9" s="353" t="s">
        <v>1396</v>
      </c>
      <c r="C9" s="353" t="s">
        <v>1397</v>
      </c>
      <c r="D9" s="353" t="s">
        <v>1398</v>
      </c>
      <c r="E9" s="353" t="s">
        <v>1399</v>
      </c>
      <c r="F9" s="353" t="s">
        <v>1400</v>
      </c>
      <c r="G9" s="353" t="s">
        <v>1401</v>
      </c>
      <c r="H9" s="353" t="s">
        <v>1402</v>
      </c>
      <c r="I9" s="353" t="s">
        <v>1403</v>
      </c>
      <c r="J9" s="353" t="s">
        <v>1404</v>
      </c>
      <c r="K9" s="353" t="s">
        <v>1405</v>
      </c>
      <c r="L9" s="353" t="s">
        <v>1406</v>
      </c>
      <c r="M9" s="353" t="s">
        <v>1407</v>
      </c>
      <c r="N9" s="353" t="s">
        <v>1408</v>
      </c>
      <c r="O9" s="353" t="s">
        <v>1409</v>
      </c>
      <c r="P9" s="353" t="s">
        <v>1410</v>
      </c>
      <c r="Q9" s="353" t="s">
        <v>1411</v>
      </c>
      <c r="R9" s="353" t="s">
        <v>1412</v>
      </c>
      <c r="S9" s="353" t="s">
        <v>1413</v>
      </c>
      <c r="T9" s="353" t="s">
        <v>1414</v>
      </c>
      <c r="U9" s="353" t="s">
        <v>1415</v>
      </c>
      <c r="V9" s="353" t="s">
        <v>1416</v>
      </c>
      <c r="W9" s="353" t="s">
        <v>1417</v>
      </c>
      <c r="X9" s="353" t="s">
        <v>1418</v>
      </c>
      <c r="Y9" s="353" t="s">
        <v>1419</v>
      </c>
      <c r="Z9" s="353" t="s">
        <v>1420</v>
      </c>
      <c r="AA9" s="353" t="s">
        <v>1421</v>
      </c>
      <c r="AB9" s="353" t="s">
        <v>1422</v>
      </c>
      <c r="AC9" s="353" t="s">
        <v>1423</v>
      </c>
      <c r="AD9" s="353" t="s">
        <v>1424</v>
      </c>
      <c r="AE9" s="353" t="s">
        <v>1425</v>
      </c>
      <c r="AF9" s="353" t="s">
        <v>1426</v>
      </c>
      <c r="AG9" s="353" t="s">
        <v>1427</v>
      </c>
      <c r="AH9" s="353" t="s">
        <v>1428</v>
      </c>
      <c r="AI9" s="353" t="s">
        <v>1429</v>
      </c>
      <c r="AJ9" s="353" t="s">
        <v>1430</v>
      </c>
      <c r="AK9" s="353" t="s">
        <v>1431</v>
      </c>
      <c r="AL9" s="353" t="s">
        <v>1432</v>
      </c>
      <c r="AM9" s="353" t="s">
        <v>1433</v>
      </c>
      <c r="AN9" s="353" t="s">
        <v>1434</v>
      </c>
      <c r="AO9" s="353" t="s">
        <v>1435</v>
      </c>
      <c r="AP9" s="353" t="s">
        <v>1436</v>
      </c>
      <c r="AQ9" s="353" t="s">
        <v>1437</v>
      </c>
      <c r="AR9" s="353" t="s">
        <v>1438</v>
      </c>
      <c r="AS9" s="353" t="s">
        <v>1439</v>
      </c>
      <c r="AT9" s="353" t="s">
        <v>1440</v>
      </c>
      <c r="AU9" s="353" t="s">
        <v>1441</v>
      </c>
      <c r="AV9" s="353" t="s">
        <v>1442</v>
      </c>
    </row>
    <row r="10" spans="1:50">
      <c r="A10" s="352" t="s">
        <v>1075</v>
      </c>
      <c r="B10" s="353" t="s">
        <v>1443</v>
      </c>
      <c r="C10" s="353" t="s">
        <v>1444</v>
      </c>
      <c r="D10" s="353" t="s">
        <v>1445</v>
      </c>
      <c r="E10" s="353" t="s">
        <v>1446</v>
      </c>
      <c r="F10" s="353" t="s">
        <v>1447</v>
      </c>
      <c r="G10" s="353" t="s">
        <v>1448</v>
      </c>
      <c r="H10" s="353" t="s">
        <v>1449</v>
      </c>
      <c r="I10" s="353" t="s">
        <v>1450</v>
      </c>
      <c r="J10" s="353" t="s">
        <v>1451</v>
      </c>
      <c r="K10" s="353" t="s">
        <v>1452</v>
      </c>
      <c r="L10" s="353" t="s">
        <v>1453</v>
      </c>
      <c r="M10" s="353" t="s">
        <v>1454</v>
      </c>
      <c r="N10" s="353" t="s">
        <v>1455</v>
      </c>
      <c r="O10" s="353" t="s">
        <v>1456</v>
      </c>
      <c r="P10" s="353" t="s">
        <v>1457</v>
      </c>
      <c r="Q10" s="353" t="s">
        <v>1458</v>
      </c>
      <c r="R10" s="353" t="s">
        <v>1459</v>
      </c>
      <c r="S10" s="353" t="s">
        <v>1460</v>
      </c>
      <c r="T10" s="353" t="s">
        <v>1461</v>
      </c>
      <c r="U10" s="353" t="s">
        <v>1462</v>
      </c>
      <c r="V10" s="353" t="s">
        <v>1463</v>
      </c>
      <c r="W10" s="353" t="s">
        <v>1464</v>
      </c>
      <c r="X10" s="353" t="s">
        <v>1465</v>
      </c>
      <c r="Y10" s="353" t="s">
        <v>1466</v>
      </c>
      <c r="Z10" s="353" t="s">
        <v>1467</v>
      </c>
      <c r="AA10" s="353" t="s">
        <v>1468</v>
      </c>
      <c r="AB10" s="353" t="s">
        <v>1469</v>
      </c>
      <c r="AC10" s="353" t="s">
        <v>1470</v>
      </c>
      <c r="AD10" s="353" t="s">
        <v>1471</v>
      </c>
      <c r="AE10" s="353" t="s">
        <v>1472</v>
      </c>
      <c r="AF10" s="353" t="s">
        <v>1473</v>
      </c>
      <c r="AG10" s="353" t="s">
        <v>1474</v>
      </c>
      <c r="AH10" s="353" t="s">
        <v>1475</v>
      </c>
      <c r="AI10" s="353" t="s">
        <v>1476</v>
      </c>
      <c r="AJ10" s="353" t="s">
        <v>1477</v>
      </c>
      <c r="AK10" s="353" t="s">
        <v>1478</v>
      </c>
      <c r="AL10" s="353" t="s">
        <v>1479</v>
      </c>
      <c r="AM10" s="353" t="s">
        <v>1480</v>
      </c>
      <c r="AN10" s="353" t="s">
        <v>1481</v>
      </c>
      <c r="AO10" s="353" t="s">
        <v>1482</v>
      </c>
      <c r="AP10" s="353" t="s">
        <v>1483</v>
      </c>
      <c r="AQ10" s="353" t="s">
        <v>1484</v>
      </c>
      <c r="AR10" s="353" t="s">
        <v>1485</v>
      </c>
      <c r="AS10" s="353" t="s">
        <v>1486</v>
      </c>
      <c r="AT10" s="353" t="s">
        <v>1487</v>
      </c>
      <c r="AU10" s="353" t="s">
        <v>1488</v>
      </c>
      <c r="AV10" s="353" t="s">
        <v>1489</v>
      </c>
    </row>
    <row r="11" spans="1:50">
      <c r="A11" s="352" t="s">
        <v>1076</v>
      </c>
      <c r="B11" s="353" t="s">
        <v>1490</v>
      </c>
      <c r="C11" s="353" t="s">
        <v>1491</v>
      </c>
      <c r="D11" s="353" t="s">
        <v>1492</v>
      </c>
      <c r="E11" s="353" t="s">
        <v>1493</v>
      </c>
      <c r="F11" s="353" t="s">
        <v>1494</v>
      </c>
      <c r="G11" s="353" t="s">
        <v>1495</v>
      </c>
      <c r="H11" s="353" t="s">
        <v>1496</v>
      </c>
      <c r="I11" s="353" t="s">
        <v>1497</v>
      </c>
      <c r="J11" s="353" t="s">
        <v>1498</v>
      </c>
      <c r="K11" s="353" t="s">
        <v>1499</v>
      </c>
      <c r="L11" s="353" t="s">
        <v>1500</v>
      </c>
      <c r="M11" s="353" t="s">
        <v>1501</v>
      </c>
      <c r="N11" s="353" t="s">
        <v>1502</v>
      </c>
      <c r="O11" s="353" t="s">
        <v>1503</v>
      </c>
      <c r="P11" s="353" t="s">
        <v>1504</v>
      </c>
      <c r="Q11" s="353" t="s">
        <v>1505</v>
      </c>
      <c r="R11" s="353" t="s">
        <v>1506</v>
      </c>
      <c r="S11" s="353" t="s">
        <v>1507</v>
      </c>
      <c r="T11" s="353" t="s">
        <v>1508</v>
      </c>
      <c r="U11" s="353" t="s">
        <v>1509</v>
      </c>
      <c r="V11" s="353" t="s">
        <v>1510</v>
      </c>
      <c r="W11" s="353" t="s">
        <v>1511</v>
      </c>
      <c r="X11" s="353" t="s">
        <v>1512</v>
      </c>
      <c r="Y11" s="353" t="s">
        <v>1513</v>
      </c>
      <c r="Z11" s="353" t="s">
        <v>1514</v>
      </c>
      <c r="AA11" s="353" t="s">
        <v>1515</v>
      </c>
      <c r="AB11" s="353" t="s">
        <v>1516</v>
      </c>
      <c r="AC11" s="353" t="s">
        <v>1517</v>
      </c>
      <c r="AD11" s="353" t="s">
        <v>1518</v>
      </c>
      <c r="AE11" s="353" t="s">
        <v>1519</v>
      </c>
      <c r="AF11" s="353" t="s">
        <v>1520</v>
      </c>
      <c r="AG11" s="353" t="s">
        <v>1521</v>
      </c>
      <c r="AH11" s="353" t="s">
        <v>1522</v>
      </c>
      <c r="AI11" s="353" t="s">
        <v>1523</v>
      </c>
      <c r="AJ11" s="353" t="s">
        <v>1524</v>
      </c>
      <c r="AK11" s="353" t="s">
        <v>1525</v>
      </c>
      <c r="AL11" s="353" t="s">
        <v>1526</v>
      </c>
      <c r="AM11" s="353" t="s">
        <v>1527</v>
      </c>
      <c r="AN11" s="353" t="s">
        <v>1528</v>
      </c>
      <c r="AO11" s="353" t="s">
        <v>1529</v>
      </c>
      <c r="AP11" s="353" t="s">
        <v>1530</v>
      </c>
      <c r="AQ11" s="353" t="s">
        <v>1531</v>
      </c>
      <c r="AR11" s="353" t="s">
        <v>1532</v>
      </c>
      <c r="AS11" s="353" t="s">
        <v>1533</v>
      </c>
      <c r="AT11" s="353" t="s">
        <v>1534</v>
      </c>
      <c r="AU11" s="353" t="s">
        <v>1535</v>
      </c>
      <c r="AV11" s="353" t="s">
        <v>1536</v>
      </c>
    </row>
    <row r="12" spans="1:50">
      <c r="A12" s="352" t="s">
        <v>1077</v>
      </c>
      <c r="B12" s="353" t="s">
        <v>1537</v>
      </c>
      <c r="C12" s="353" t="s">
        <v>1538</v>
      </c>
      <c r="D12" s="353" t="s">
        <v>1539</v>
      </c>
      <c r="E12" s="353" t="s">
        <v>1540</v>
      </c>
      <c r="F12" s="353" t="s">
        <v>1541</v>
      </c>
      <c r="G12" s="353" t="s">
        <v>1542</v>
      </c>
      <c r="H12" s="353" t="s">
        <v>1543</v>
      </c>
      <c r="I12" s="353" t="s">
        <v>1544</v>
      </c>
      <c r="J12" s="353" t="s">
        <v>1545</v>
      </c>
      <c r="K12" s="353" t="s">
        <v>1546</v>
      </c>
      <c r="L12" s="353" t="s">
        <v>1547</v>
      </c>
      <c r="M12" s="353" t="s">
        <v>1548</v>
      </c>
      <c r="N12" s="353" t="s">
        <v>1549</v>
      </c>
      <c r="O12" s="353" t="s">
        <v>1550</v>
      </c>
      <c r="P12" s="353" t="s">
        <v>1551</v>
      </c>
      <c r="Q12" s="353" t="s">
        <v>1552</v>
      </c>
      <c r="R12" s="353" t="s">
        <v>1553</v>
      </c>
      <c r="S12" s="353" t="s">
        <v>1554</v>
      </c>
      <c r="T12" s="353" t="s">
        <v>1555</v>
      </c>
      <c r="U12" s="353" t="s">
        <v>1556</v>
      </c>
      <c r="V12" s="353" t="s">
        <v>1557</v>
      </c>
      <c r="W12" s="353" t="s">
        <v>1558</v>
      </c>
      <c r="X12" s="353" t="s">
        <v>1559</v>
      </c>
      <c r="Y12" s="353" t="s">
        <v>1560</v>
      </c>
      <c r="Z12" s="353" t="s">
        <v>1561</v>
      </c>
      <c r="AA12" s="353" t="s">
        <v>1562</v>
      </c>
      <c r="AB12" s="353" t="s">
        <v>1563</v>
      </c>
      <c r="AC12" s="353" t="s">
        <v>1564</v>
      </c>
      <c r="AD12" s="353" t="s">
        <v>1565</v>
      </c>
      <c r="AE12" s="353" t="s">
        <v>1566</v>
      </c>
      <c r="AF12" s="353" t="s">
        <v>1567</v>
      </c>
      <c r="AG12" s="353" t="s">
        <v>1568</v>
      </c>
      <c r="AH12" s="353" t="s">
        <v>1569</v>
      </c>
      <c r="AI12" s="353" t="s">
        <v>1570</v>
      </c>
      <c r="AJ12" s="353" t="s">
        <v>1571</v>
      </c>
      <c r="AK12" s="353" t="s">
        <v>1572</v>
      </c>
      <c r="AL12" s="353" t="s">
        <v>1573</v>
      </c>
      <c r="AM12" s="353" t="s">
        <v>1574</v>
      </c>
      <c r="AN12" s="353" t="s">
        <v>1575</v>
      </c>
      <c r="AO12" s="353" t="s">
        <v>1576</v>
      </c>
      <c r="AP12" s="353" t="s">
        <v>1577</v>
      </c>
      <c r="AQ12" s="353" t="s">
        <v>1578</v>
      </c>
      <c r="AR12" s="353" t="s">
        <v>1579</v>
      </c>
      <c r="AS12" s="353" t="s">
        <v>1580</v>
      </c>
      <c r="AT12" s="353" t="s">
        <v>1581</v>
      </c>
      <c r="AU12" s="353" t="s">
        <v>1582</v>
      </c>
      <c r="AV12" s="353" t="s">
        <v>1583</v>
      </c>
    </row>
    <row r="13" spans="1:50">
      <c r="A13" s="352" t="s">
        <v>1078</v>
      </c>
      <c r="B13" s="353" t="s">
        <v>1584</v>
      </c>
      <c r="C13" s="353" t="s">
        <v>1585</v>
      </c>
      <c r="D13" s="353" t="s">
        <v>1586</v>
      </c>
      <c r="E13" s="353" t="s">
        <v>1587</v>
      </c>
      <c r="F13" s="353" t="s">
        <v>1588</v>
      </c>
      <c r="G13" s="353" t="s">
        <v>1589</v>
      </c>
      <c r="H13" s="353" t="s">
        <v>1590</v>
      </c>
      <c r="I13" s="353" t="s">
        <v>1591</v>
      </c>
      <c r="J13" s="353" t="s">
        <v>1592</v>
      </c>
      <c r="K13" s="353" t="s">
        <v>1593</v>
      </c>
      <c r="L13" s="353" t="s">
        <v>1594</v>
      </c>
      <c r="M13" s="353" t="s">
        <v>1595</v>
      </c>
      <c r="N13" s="353" t="s">
        <v>1596</v>
      </c>
      <c r="O13" s="353" t="s">
        <v>1597</v>
      </c>
      <c r="P13" s="353" t="s">
        <v>1598</v>
      </c>
      <c r="Q13" s="353" t="s">
        <v>1599</v>
      </c>
      <c r="R13" s="353" t="s">
        <v>1600</v>
      </c>
      <c r="S13" s="353" t="s">
        <v>1601</v>
      </c>
      <c r="T13" s="353" t="s">
        <v>1602</v>
      </c>
      <c r="U13" s="353" t="s">
        <v>1603</v>
      </c>
      <c r="V13" s="353" t="s">
        <v>1604</v>
      </c>
      <c r="W13" s="353" t="s">
        <v>1605</v>
      </c>
      <c r="X13" s="353" t="s">
        <v>1606</v>
      </c>
      <c r="Y13" s="353" t="s">
        <v>1607</v>
      </c>
      <c r="Z13" s="353" t="s">
        <v>1608</v>
      </c>
      <c r="AA13" s="353" t="s">
        <v>1609</v>
      </c>
      <c r="AB13" s="353" t="s">
        <v>1610</v>
      </c>
      <c r="AC13" s="353" t="s">
        <v>1611</v>
      </c>
      <c r="AD13" s="353" t="s">
        <v>1612</v>
      </c>
      <c r="AE13" s="353" t="s">
        <v>1613</v>
      </c>
      <c r="AF13" s="353" t="s">
        <v>1614</v>
      </c>
      <c r="AG13" s="353" t="s">
        <v>1615</v>
      </c>
      <c r="AH13" s="353" t="s">
        <v>1616</v>
      </c>
      <c r="AI13" s="353" t="s">
        <v>1617</v>
      </c>
      <c r="AJ13" s="353" t="s">
        <v>1618</v>
      </c>
      <c r="AK13" s="353" t="s">
        <v>1619</v>
      </c>
      <c r="AL13" s="353" t="s">
        <v>1620</v>
      </c>
      <c r="AM13" s="353" t="s">
        <v>1621</v>
      </c>
      <c r="AN13" s="353" t="s">
        <v>1622</v>
      </c>
      <c r="AO13" s="353" t="s">
        <v>1623</v>
      </c>
      <c r="AP13" s="353" t="s">
        <v>1624</v>
      </c>
      <c r="AQ13" s="353" t="s">
        <v>1625</v>
      </c>
      <c r="AR13" s="353" t="s">
        <v>1626</v>
      </c>
      <c r="AS13" s="353" t="s">
        <v>1627</v>
      </c>
      <c r="AT13" s="353" t="s">
        <v>1628</v>
      </c>
      <c r="AU13" s="353" t="s">
        <v>1629</v>
      </c>
      <c r="AV13" s="353" t="s">
        <v>1630</v>
      </c>
    </row>
    <row r="14" spans="1:50">
      <c r="A14" s="352" t="s">
        <v>1079</v>
      </c>
      <c r="B14" s="353" t="s">
        <v>1631</v>
      </c>
      <c r="C14" s="353" t="s">
        <v>1632</v>
      </c>
      <c r="D14" s="353" t="s">
        <v>1633</v>
      </c>
      <c r="E14" s="353" t="s">
        <v>1634</v>
      </c>
      <c r="F14" s="353" t="s">
        <v>1635</v>
      </c>
      <c r="G14" s="353" t="s">
        <v>1636</v>
      </c>
      <c r="H14" s="353" t="s">
        <v>1637</v>
      </c>
      <c r="I14" s="353" t="s">
        <v>1638</v>
      </c>
      <c r="J14" s="353" t="s">
        <v>1639</v>
      </c>
      <c r="K14" s="353" t="s">
        <v>1640</v>
      </c>
      <c r="L14" s="353" t="s">
        <v>1641</v>
      </c>
      <c r="M14" s="353" t="s">
        <v>1642</v>
      </c>
      <c r="N14" s="353" t="s">
        <v>1643</v>
      </c>
      <c r="O14" s="353" t="s">
        <v>1644</v>
      </c>
      <c r="P14" s="353" t="s">
        <v>1645</v>
      </c>
      <c r="Q14" s="353" t="s">
        <v>1646</v>
      </c>
      <c r="R14" s="353" t="s">
        <v>1647</v>
      </c>
      <c r="S14" s="353" t="s">
        <v>1648</v>
      </c>
      <c r="T14" s="353" t="s">
        <v>1649</v>
      </c>
      <c r="U14" s="353" t="s">
        <v>1650</v>
      </c>
      <c r="V14" s="353" t="s">
        <v>1651</v>
      </c>
      <c r="W14" s="353" t="s">
        <v>1652</v>
      </c>
      <c r="X14" s="353" t="s">
        <v>1653</v>
      </c>
      <c r="Y14" s="353" t="s">
        <v>1654</v>
      </c>
      <c r="Z14" s="353" t="s">
        <v>1655</v>
      </c>
      <c r="AA14" s="353" t="s">
        <v>1656</v>
      </c>
      <c r="AB14" s="353" t="s">
        <v>1657</v>
      </c>
      <c r="AC14" s="353" t="s">
        <v>1658</v>
      </c>
      <c r="AD14" s="353" t="s">
        <v>1659</v>
      </c>
      <c r="AE14" s="353" t="s">
        <v>1660</v>
      </c>
      <c r="AF14" s="353" t="s">
        <v>1661</v>
      </c>
      <c r="AG14" s="353" t="s">
        <v>1662</v>
      </c>
      <c r="AH14" s="353" t="s">
        <v>1663</v>
      </c>
      <c r="AI14" s="353" t="s">
        <v>1664</v>
      </c>
      <c r="AJ14" s="353" t="s">
        <v>1665</v>
      </c>
      <c r="AK14" s="353" t="s">
        <v>1666</v>
      </c>
      <c r="AL14" s="353" t="s">
        <v>1667</v>
      </c>
      <c r="AM14" s="353" t="s">
        <v>1668</v>
      </c>
      <c r="AN14" s="353" t="s">
        <v>1669</v>
      </c>
      <c r="AO14" s="353" t="s">
        <v>1670</v>
      </c>
      <c r="AP14" s="353" t="s">
        <v>1671</v>
      </c>
      <c r="AQ14" s="353" t="s">
        <v>1672</v>
      </c>
      <c r="AR14" s="353" t="s">
        <v>1673</v>
      </c>
      <c r="AS14" s="353" t="s">
        <v>1674</v>
      </c>
      <c r="AT14" s="353" t="s">
        <v>1675</v>
      </c>
      <c r="AU14" s="353" t="s">
        <v>1676</v>
      </c>
      <c r="AV14" s="353" t="s">
        <v>1677</v>
      </c>
    </row>
    <row r="15" spans="1:50">
      <c r="A15" s="352" t="s">
        <v>1080</v>
      </c>
      <c r="B15" s="353" t="s">
        <v>1678</v>
      </c>
      <c r="C15" s="353" t="s">
        <v>1679</v>
      </c>
      <c r="D15" s="353" t="s">
        <v>1680</v>
      </c>
      <c r="E15" s="353" t="s">
        <v>1681</v>
      </c>
      <c r="F15" s="353" t="s">
        <v>1682</v>
      </c>
      <c r="G15" s="353" t="s">
        <v>1683</v>
      </c>
      <c r="H15" s="353" t="s">
        <v>1684</v>
      </c>
      <c r="I15" s="353" t="s">
        <v>1685</v>
      </c>
      <c r="J15" s="353" t="s">
        <v>1686</v>
      </c>
      <c r="K15" s="353" t="s">
        <v>1687</v>
      </c>
      <c r="L15" s="353" t="s">
        <v>1688</v>
      </c>
      <c r="M15" s="353" t="s">
        <v>1689</v>
      </c>
      <c r="N15" s="353" t="s">
        <v>1690</v>
      </c>
      <c r="O15" s="353" t="s">
        <v>1691</v>
      </c>
      <c r="P15" s="353" t="s">
        <v>1692</v>
      </c>
      <c r="Q15" s="353" t="s">
        <v>1693</v>
      </c>
      <c r="R15" s="353" t="s">
        <v>1694</v>
      </c>
      <c r="S15" s="353" t="s">
        <v>1695</v>
      </c>
      <c r="T15" s="353" t="s">
        <v>1696</v>
      </c>
      <c r="U15" s="353" t="s">
        <v>1697</v>
      </c>
      <c r="V15" s="353" t="s">
        <v>1698</v>
      </c>
      <c r="W15" s="353" t="s">
        <v>1699</v>
      </c>
      <c r="X15" s="353" t="s">
        <v>1700</v>
      </c>
      <c r="Y15" s="353" t="s">
        <v>1701</v>
      </c>
      <c r="Z15" s="353" t="s">
        <v>1702</v>
      </c>
      <c r="AA15" s="353" t="s">
        <v>1703</v>
      </c>
      <c r="AB15" s="353" t="s">
        <v>1704</v>
      </c>
      <c r="AC15" s="353" t="s">
        <v>1705</v>
      </c>
      <c r="AD15" s="353" t="s">
        <v>1706</v>
      </c>
      <c r="AE15" s="353" t="s">
        <v>1707</v>
      </c>
      <c r="AF15" s="353" t="s">
        <v>1708</v>
      </c>
      <c r="AG15" s="353" t="s">
        <v>1709</v>
      </c>
      <c r="AH15" s="353" t="s">
        <v>1710</v>
      </c>
      <c r="AI15" s="353" t="s">
        <v>1711</v>
      </c>
      <c r="AJ15" s="353" t="s">
        <v>1712</v>
      </c>
      <c r="AK15" s="353" t="s">
        <v>1713</v>
      </c>
      <c r="AL15" s="353" t="s">
        <v>1714</v>
      </c>
      <c r="AM15" s="353" t="s">
        <v>1715</v>
      </c>
      <c r="AN15" s="353" t="s">
        <v>1716</v>
      </c>
      <c r="AO15" s="353" t="s">
        <v>1717</v>
      </c>
      <c r="AP15" s="353" t="s">
        <v>1718</v>
      </c>
      <c r="AQ15" s="353" t="s">
        <v>1719</v>
      </c>
      <c r="AR15" s="353" t="s">
        <v>1720</v>
      </c>
      <c r="AS15" s="353" t="s">
        <v>1721</v>
      </c>
      <c r="AT15" s="353" t="s">
        <v>1722</v>
      </c>
      <c r="AU15" s="353" t="s">
        <v>1723</v>
      </c>
      <c r="AV15" s="353" t="s">
        <v>1724</v>
      </c>
    </row>
    <row r="16" spans="1:50">
      <c r="A16" s="352" t="s">
        <v>1081</v>
      </c>
      <c r="B16" s="353" t="s">
        <v>1725</v>
      </c>
      <c r="C16" s="353" t="s">
        <v>1726</v>
      </c>
      <c r="D16" s="353" t="s">
        <v>1727</v>
      </c>
      <c r="E16" s="353" t="s">
        <v>1728</v>
      </c>
      <c r="F16" s="353" t="s">
        <v>1729</v>
      </c>
      <c r="G16" s="353" t="s">
        <v>1730</v>
      </c>
      <c r="H16" s="353" t="s">
        <v>1731</v>
      </c>
      <c r="I16" s="353" t="s">
        <v>1732</v>
      </c>
      <c r="J16" s="353" t="s">
        <v>1733</v>
      </c>
      <c r="K16" s="353" t="s">
        <v>1734</v>
      </c>
      <c r="L16" s="353" t="s">
        <v>1735</v>
      </c>
      <c r="M16" s="353" t="s">
        <v>1736</v>
      </c>
      <c r="N16" s="353" t="s">
        <v>1737</v>
      </c>
      <c r="O16" s="353" t="s">
        <v>1738</v>
      </c>
      <c r="P16" s="353" t="s">
        <v>1739</v>
      </c>
      <c r="Q16" s="353" t="s">
        <v>1740</v>
      </c>
      <c r="R16" s="353" t="s">
        <v>1741</v>
      </c>
      <c r="S16" s="353" t="s">
        <v>1742</v>
      </c>
      <c r="T16" s="353" t="s">
        <v>1743</v>
      </c>
      <c r="U16" s="353" t="s">
        <v>1744</v>
      </c>
      <c r="V16" s="353" t="s">
        <v>1745</v>
      </c>
      <c r="W16" s="353" t="s">
        <v>1746</v>
      </c>
      <c r="X16" s="353" t="s">
        <v>1747</v>
      </c>
      <c r="Y16" s="353" t="s">
        <v>1748</v>
      </c>
      <c r="Z16" s="353" t="s">
        <v>1749</v>
      </c>
      <c r="AA16" s="353" t="s">
        <v>1750</v>
      </c>
      <c r="AB16" s="353" t="s">
        <v>1751</v>
      </c>
      <c r="AC16" s="353" t="s">
        <v>1752</v>
      </c>
      <c r="AD16" s="353" t="s">
        <v>1753</v>
      </c>
      <c r="AE16" s="353" t="s">
        <v>1754</v>
      </c>
      <c r="AF16" s="353" t="s">
        <v>1755</v>
      </c>
      <c r="AG16" s="353" t="s">
        <v>1756</v>
      </c>
      <c r="AH16" s="353" t="s">
        <v>1757</v>
      </c>
      <c r="AI16" s="353" t="s">
        <v>1758</v>
      </c>
      <c r="AJ16" s="353" t="s">
        <v>1759</v>
      </c>
      <c r="AK16" s="353" t="s">
        <v>1760</v>
      </c>
      <c r="AL16" s="353" t="s">
        <v>1761</v>
      </c>
      <c r="AM16" s="353" t="s">
        <v>1762</v>
      </c>
      <c r="AN16" s="353" t="s">
        <v>1763</v>
      </c>
      <c r="AO16" s="353" t="s">
        <v>1764</v>
      </c>
      <c r="AP16" s="353" t="s">
        <v>1765</v>
      </c>
      <c r="AQ16" s="353" t="s">
        <v>1766</v>
      </c>
      <c r="AR16" s="353" t="s">
        <v>1767</v>
      </c>
      <c r="AS16" s="353" t="s">
        <v>1768</v>
      </c>
      <c r="AT16" s="353" t="s">
        <v>1769</v>
      </c>
      <c r="AU16" s="353" t="s">
        <v>1770</v>
      </c>
      <c r="AV16" s="353" t="s">
        <v>1771</v>
      </c>
    </row>
    <row r="17" spans="1:48">
      <c r="A17" s="352" t="s">
        <v>1082</v>
      </c>
      <c r="B17" s="353" t="s">
        <v>1772</v>
      </c>
      <c r="C17" s="353" t="s">
        <v>1773</v>
      </c>
      <c r="D17" s="353" t="s">
        <v>1774</v>
      </c>
      <c r="E17" s="353" t="s">
        <v>1775</v>
      </c>
      <c r="F17" s="353" t="s">
        <v>1776</v>
      </c>
      <c r="G17" s="353" t="s">
        <v>1777</v>
      </c>
      <c r="H17" s="353" t="s">
        <v>1778</v>
      </c>
      <c r="I17" s="353" t="s">
        <v>1779</v>
      </c>
      <c r="J17" s="353" t="s">
        <v>1780</v>
      </c>
      <c r="K17" s="353" t="s">
        <v>1781</v>
      </c>
      <c r="L17" s="353" t="s">
        <v>1782</v>
      </c>
      <c r="M17" s="353" t="s">
        <v>1783</v>
      </c>
      <c r="N17" s="353" t="s">
        <v>1784</v>
      </c>
      <c r="O17" s="353" t="s">
        <v>1785</v>
      </c>
      <c r="P17" s="353" t="s">
        <v>1786</v>
      </c>
      <c r="Q17" s="353" t="s">
        <v>1787</v>
      </c>
      <c r="R17" s="353" t="s">
        <v>1788</v>
      </c>
      <c r="S17" s="353" t="s">
        <v>1789</v>
      </c>
      <c r="T17" s="353" t="s">
        <v>1790</v>
      </c>
      <c r="U17" s="353" t="s">
        <v>1791</v>
      </c>
      <c r="V17" s="353" t="s">
        <v>1792</v>
      </c>
      <c r="W17" s="353" t="s">
        <v>1793</v>
      </c>
      <c r="X17" s="353" t="s">
        <v>1794</v>
      </c>
      <c r="Y17" s="353" t="s">
        <v>1795</v>
      </c>
      <c r="Z17" s="353" t="s">
        <v>1796</v>
      </c>
      <c r="AA17" s="353" t="s">
        <v>1797</v>
      </c>
      <c r="AB17" s="353" t="s">
        <v>1798</v>
      </c>
      <c r="AC17" s="353" t="s">
        <v>1799</v>
      </c>
      <c r="AD17" s="353" t="s">
        <v>1800</v>
      </c>
      <c r="AE17" s="353" t="s">
        <v>1801</v>
      </c>
      <c r="AF17" s="353" t="s">
        <v>1802</v>
      </c>
      <c r="AG17" s="353" t="s">
        <v>1803</v>
      </c>
      <c r="AH17" s="353" t="s">
        <v>1804</v>
      </c>
      <c r="AI17" s="353" t="s">
        <v>1805</v>
      </c>
      <c r="AJ17" s="353" t="s">
        <v>1806</v>
      </c>
      <c r="AK17" s="353" t="s">
        <v>1807</v>
      </c>
      <c r="AL17" s="353" t="s">
        <v>1808</v>
      </c>
      <c r="AM17" s="353" t="s">
        <v>1809</v>
      </c>
      <c r="AN17" s="353" t="s">
        <v>1810</v>
      </c>
      <c r="AO17" s="353" t="s">
        <v>1811</v>
      </c>
      <c r="AP17" s="353" t="s">
        <v>1812</v>
      </c>
      <c r="AQ17" s="353" t="s">
        <v>1813</v>
      </c>
      <c r="AR17" s="353" t="s">
        <v>1814</v>
      </c>
      <c r="AS17" s="353" t="s">
        <v>1815</v>
      </c>
      <c r="AT17" s="353" t="s">
        <v>1816</v>
      </c>
      <c r="AU17" s="353" t="s">
        <v>1817</v>
      </c>
      <c r="AV17" s="353" t="s">
        <v>1818</v>
      </c>
    </row>
    <row r="18" spans="1:48">
      <c r="A18" s="352" t="s">
        <v>1083</v>
      </c>
      <c r="B18" s="353" t="s">
        <v>1819</v>
      </c>
      <c r="C18" s="353" t="s">
        <v>1820</v>
      </c>
      <c r="D18" s="353" t="s">
        <v>1821</v>
      </c>
      <c r="E18" s="353" t="s">
        <v>1822</v>
      </c>
      <c r="F18" s="353" t="s">
        <v>1823</v>
      </c>
      <c r="G18" s="353" t="s">
        <v>1824</v>
      </c>
      <c r="H18" s="353" t="s">
        <v>1825</v>
      </c>
      <c r="I18" s="353" t="s">
        <v>1826</v>
      </c>
      <c r="J18" s="353" t="s">
        <v>1827</v>
      </c>
      <c r="K18" s="353" t="s">
        <v>1828</v>
      </c>
      <c r="L18" s="353" t="s">
        <v>1829</v>
      </c>
      <c r="M18" s="353" t="s">
        <v>1830</v>
      </c>
      <c r="N18" s="353" t="s">
        <v>1831</v>
      </c>
      <c r="O18" s="353" t="s">
        <v>1832</v>
      </c>
      <c r="P18" s="353" t="s">
        <v>1833</v>
      </c>
      <c r="R18" s="353" t="s">
        <v>1834</v>
      </c>
      <c r="S18" s="353" t="s">
        <v>1835</v>
      </c>
      <c r="T18" s="353" t="s">
        <v>1836</v>
      </c>
      <c r="U18" s="353" t="s">
        <v>1837</v>
      </c>
      <c r="V18" s="353" t="s">
        <v>1838</v>
      </c>
      <c r="W18" s="353" t="s">
        <v>1839</v>
      </c>
      <c r="X18" s="353" t="s">
        <v>1840</v>
      </c>
      <c r="Y18" s="353" t="s">
        <v>1841</v>
      </c>
      <c r="Z18" s="353" t="s">
        <v>1842</v>
      </c>
      <c r="AA18" s="353" t="s">
        <v>1843</v>
      </c>
      <c r="AB18" s="353" t="s">
        <v>1844</v>
      </c>
      <c r="AC18" s="353" t="s">
        <v>1845</v>
      </c>
      <c r="AD18" s="353" t="s">
        <v>1846</v>
      </c>
      <c r="AE18" s="353" t="s">
        <v>1847</v>
      </c>
      <c r="AF18" s="353" t="s">
        <v>1848</v>
      </c>
      <c r="AG18" s="353" t="s">
        <v>1849</v>
      </c>
      <c r="AH18" s="353" t="s">
        <v>1850</v>
      </c>
      <c r="AI18" s="353" t="s">
        <v>1851</v>
      </c>
      <c r="AJ18" s="353" t="s">
        <v>1852</v>
      </c>
      <c r="AK18" s="353" t="s">
        <v>1853</v>
      </c>
      <c r="AL18" s="353" t="s">
        <v>1854</v>
      </c>
      <c r="AM18" s="353" t="s">
        <v>1855</v>
      </c>
      <c r="AN18" s="353" t="s">
        <v>1856</v>
      </c>
      <c r="AO18" s="353" t="s">
        <v>1857</v>
      </c>
      <c r="AP18" s="353" t="s">
        <v>1858</v>
      </c>
      <c r="AQ18" s="353" t="s">
        <v>1859</v>
      </c>
      <c r="AR18" s="353" t="s">
        <v>1860</v>
      </c>
      <c r="AS18" s="353" t="s">
        <v>1861</v>
      </c>
      <c r="AT18" s="353" t="s">
        <v>1862</v>
      </c>
      <c r="AU18" s="353" t="s">
        <v>1863</v>
      </c>
      <c r="AV18" s="353" t="s">
        <v>1864</v>
      </c>
    </row>
    <row r="19" spans="1:48">
      <c r="A19" s="352" t="s">
        <v>1084</v>
      </c>
      <c r="B19" s="353" t="s">
        <v>1865</v>
      </c>
      <c r="C19" s="353" t="s">
        <v>1866</v>
      </c>
      <c r="D19" s="353" t="s">
        <v>1867</v>
      </c>
      <c r="E19" s="353" t="s">
        <v>1868</v>
      </c>
      <c r="F19" s="353" t="s">
        <v>1869</v>
      </c>
      <c r="G19" s="353" t="s">
        <v>1870</v>
      </c>
      <c r="H19" s="353" t="s">
        <v>1871</v>
      </c>
      <c r="I19" s="353" t="s">
        <v>1872</v>
      </c>
      <c r="J19" s="353" t="s">
        <v>1873</v>
      </c>
      <c r="K19" s="353" t="s">
        <v>1874</v>
      </c>
      <c r="L19" s="353" t="s">
        <v>1875</v>
      </c>
      <c r="M19" s="353" t="s">
        <v>1876</v>
      </c>
      <c r="N19" s="353" t="s">
        <v>1877</v>
      </c>
      <c r="O19" s="353" t="s">
        <v>1878</v>
      </c>
      <c r="P19" s="353" t="s">
        <v>1879</v>
      </c>
      <c r="R19" s="353" t="s">
        <v>1880</v>
      </c>
      <c r="S19" s="353" t="s">
        <v>1881</v>
      </c>
      <c r="T19" s="353" t="s">
        <v>1802</v>
      </c>
      <c r="U19" s="353" t="s">
        <v>1882</v>
      </c>
      <c r="V19" s="353" t="s">
        <v>1883</v>
      </c>
      <c r="W19" s="353" t="s">
        <v>1884</v>
      </c>
      <c r="X19" s="353" t="s">
        <v>1885</v>
      </c>
      <c r="Y19" s="353" t="s">
        <v>1886</v>
      </c>
      <c r="Z19" s="353" t="s">
        <v>1887</v>
      </c>
      <c r="AA19" s="353" t="s">
        <v>1888</v>
      </c>
      <c r="AB19" s="353" t="s">
        <v>1889</v>
      </c>
      <c r="AC19" s="353" t="s">
        <v>1890</v>
      </c>
      <c r="AD19" s="353" t="s">
        <v>1891</v>
      </c>
      <c r="AE19" s="353" t="s">
        <v>1742</v>
      </c>
      <c r="AF19" s="353" t="s">
        <v>1892</v>
      </c>
      <c r="AG19" s="353" t="s">
        <v>1893</v>
      </c>
      <c r="AH19" s="353" t="s">
        <v>1894</v>
      </c>
      <c r="AI19" s="353" t="s">
        <v>1895</v>
      </c>
      <c r="AJ19" s="353" t="s">
        <v>1896</v>
      </c>
      <c r="AK19" s="353" t="s">
        <v>1897</v>
      </c>
      <c r="AL19" s="353" t="s">
        <v>1898</v>
      </c>
      <c r="AM19" s="353" t="s">
        <v>1899</v>
      </c>
      <c r="AN19" s="353" t="s">
        <v>1900</v>
      </c>
      <c r="AO19" s="353" t="s">
        <v>1901</v>
      </c>
      <c r="AP19" s="353" t="s">
        <v>1902</v>
      </c>
      <c r="AQ19" s="353" t="s">
        <v>1903</v>
      </c>
      <c r="AR19" s="353" t="s">
        <v>1904</v>
      </c>
      <c r="AS19" s="353" t="s">
        <v>1905</v>
      </c>
      <c r="AT19" s="353" t="s">
        <v>1906</v>
      </c>
      <c r="AU19" s="353" t="s">
        <v>1907</v>
      </c>
      <c r="AV19" s="353" t="s">
        <v>1908</v>
      </c>
    </row>
    <row r="20" spans="1:48">
      <c r="A20" s="352" t="s">
        <v>1085</v>
      </c>
      <c r="B20" s="353" t="s">
        <v>1909</v>
      </c>
      <c r="C20" s="353" t="s">
        <v>1910</v>
      </c>
      <c r="D20" s="353" t="s">
        <v>1911</v>
      </c>
      <c r="E20" s="353" t="s">
        <v>1912</v>
      </c>
      <c r="F20" s="353" t="s">
        <v>1913</v>
      </c>
      <c r="G20" s="353" t="s">
        <v>1787</v>
      </c>
      <c r="H20" s="353" t="s">
        <v>1914</v>
      </c>
      <c r="I20" s="353" t="s">
        <v>1915</v>
      </c>
      <c r="J20" s="353" t="s">
        <v>1916</v>
      </c>
      <c r="K20" s="353" t="s">
        <v>1917</v>
      </c>
      <c r="L20" s="353" t="s">
        <v>1918</v>
      </c>
      <c r="M20" s="353" t="s">
        <v>1919</v>
      </c>
      <c r="N20" s="353" t="s">
        <v>1920</v>
      </c>
      <c r="O20" s="353" t="s">
        <v>1921</v>
      </c>
      <c r="P20" s="353" t="s">
        <v>1922</v>
      </c>
      <c r="R20" s="353" t="s">
        <v>1923</v>
      </c>
      <c r="T20" s="353" t="s">
        <v>1924</v>
      </c>
      <c r="U20" s="353" t="s">
        <v>1925</v>
      </c>
      <c r="V20" s="353" t="s">
        <v>1926</v>
      </c>
      <c r="W20" s="353" t="s">
        <v>1927</v>
      </c>
      <c r="X20" s="353" t="s">
        <v>1928</v>
      </c>
      <c r="Y20" s="353" t="s">
        <v>1787</v>
      </c>
      <c r="Z20" s="353" t="s">
        <v>1929</v>
      </c>
      <c r="AA20" s="353" t="s">
        <v>1930</v>
      </c>
      <c r="AB20" s="353" t="s">
        <v>1931</v>
      </c>
      <c r="AC20" s="353" t="s">
        <v>1932</v>
      </c>
      <c r="AD20" s="353" t="s">
        <v>1933</v>
      </c>
      <c r="AE20" s="353" t="s">
        <v>1934</v>
      </c>
      <c r="AF20" s="353" t="s">
        <v>1749</v>
      </c>
      <c r="AG20" s="353" t="s">
        <v>1935</v>
      </c>
      <c r="AH20" s="353" t="s">
        <v>1936</v>
      </c>
      <c r="AI20" s="353" t="s">
        <v>1937</v>
      </c>
      <c r="AJ20" s="353" t="s">
        <v>1938</v>
      </c>
      <c r="AK20" s="353" t="s">
        <v>1939</v>
      </c>
      <c r="AM20" s="353" t="s">
        <v>1940</v>
      </c>
      <c r="AN20" s="353" t="s">
        <v>1941</v>
      </c>
      <c r="AO20" s="353" t="s">
        <v>1942</v>
      </c>
      <c r="AP20" s="353" t="s">
        <v>1943</v>
      </c>
      <c r="AQ20" s="353" t="s">
        <v>1944</v>
      </c>
      <c r="AR20" s="353" t="s">
        <v>1945</v>
      </c>
      <c r="AS20" s="353" t="s">
        <v>1946</v>
      </c>
      <c r="AT20" s="353" t="s">
        <v>1947</v>
      </c>
      <c r="AU20" s="353" t="s">
        <v>1948</v>
      </c>
      <c r="AV20" s="353" t="s">
        <v>1949</v>
      </c>
    </row>
    <row r="21" spans="1:48">
      <c r="A21" s="352" t="s">
        <v>1086</v>
      </c>
      <c r="B21" s="353" t="s">
        <v>1950</v>
      </c>
      <c r="C21" s="353" t="s">
        <v>1951</v>
      </c>
      <c r="D21" s="353" t="s">
        <v>1952</v>
      </c>
      <c r="E21" s="353" t="s">
        <v>1953</v>
      </c>
      <c r="F21" s="353" t="s">
        <v>1954</v>
      </c>
      <c r="G21" s="353" t="s">
        <v>1955</v>
      </c>
      <c r="H21" s="353" t="s">
        <v>1956</v>
      </c>
      <c r="I21" s="353" t="s">
        <v>1957</v>
      </c>
      <c r="J21" s="353" t="s">
        <v>1958</v>
      </c>
      <c r="K21" s="353" t="s">
        <v>1959</v>
      </c>
      <c r="L21" s="353" t="s">
        <v>1960</v>
      </c>
      <c r="M21" s="353" t="s">
        <v>1961</v>
      </c>
      <c r="N21" s="353" t="s">
        <v>1962</v>
      </c>
      <c r="O21" s="353" t="s">
        <v>1963</v>
      </c>
      <c r="P21" s="353" t="s">
        <v>1964</v>
      </c>
      <c r="R21" s="353" t="s">
        <v>1965</v>
      </c>
      <c r="T21" s="353" t="s">
        <v>1966</v>
      </c>
      <c r="U21" s="353" t="s">
        <v>1967</v>
      </c>
      <c r="V21" s="353" t="s">
        <v>1968</v>
      </c>
      <c r="W21" s="353" t="s">
        <v>1969</v>
      </c>
      <c r="X21" s="353" t="s">
        <v>1970</v>
      </c>
      <c r="Y21" s="353" t="s">
        <v>1971</v>
      </c>
      <c r="Z21" s="353" t="s">
        <v>1972</v>
      </c>
      <c r="AA21" s="353" t="s">
        <v>1973</v>
      </c>
      <c r="AB21" s="353" t="s">
        <v>1974</v>
      </c>
      <c r="AC21" s="353" t="s">
        <v>1975</v>
      </c>
      <c r="AD21" s="353" t="s">
        <v>1976</v>
      </c>
      <c r="AE21" s="353" t="s">
        <v>1977</v>
      </c>
      <c r="AF21" s="353" t="s">
        <v>1978</v>
      </c>
      <c r="AG21" s="353" t="s">
        <v>1979</v>
      </c>
      <c r="AH21" s="353" t="s">
        <v>1980</v>
      </c>
      <c r="AI21" s="353" t="s">
        <v>1981</v>
      </c>
      <c r="AJ21" s="353" t="s">
        <v>1982</v>
      </c>
      <c r="AK21" s="353" t="s">
        <v>1983</v>
      </c>
      <c r="AM21" s="353" t="s">
        <v>1984</v>
      </c>
      <c r="AN21" s="353" t="s">
        <v>1985</v>
      </c>
      <c r="AO21" s="353" t="s">
        <v>1986</v>
      </c>
      <c r="AP21" s="353" t="s">
        <v>1987</v>
      </c>
      <c r="AQ21" s="353" t="s">
        <v>1988</v>
      </c>
      <c r="AR21" s="353" t="s">
        <v>1989</v>
      </c>
      <c r="AT21" s="353" t="s">
        <v>1990</v>
      </c>
      <c r="AU21" s="353" t="s">
        <v>1991</v>
      </c>
      <c r="AV21" s="353" t="s">
        <v>1992</v>
      </c>
    </row>
    <row r="22" spans="1:48">
      <c r="A22" s="352" t="s">
        <v>1087</v>
      </c>
      <c r="B22" s="353" t="s">
        <v>1993</v>
      </c>
      <c r="C22" s="353" t="s">
        <v>1994</v>
      </c>
      <c r="D22" s="353" t="s">
        <v>1995</v>
      </c>
      <c r="E22" s="353" t="s">
        <v>1996</v>
      </c>
      <c r="F22" s="353" t="s">
        <v>1997</v>
      </c>
      <c r="G22" s="353" t="s">
        <v>1998</v>
      </c>
      <c r="H22" s="353" t="s">
        <v>1999</v>
      </c>
      <c r="I22" s="353" t="s">
        <v>2000</v>
      </c>
      <c r="J22" s="353" t="s">
        <v>2001</v>
      </c>
      <c r="K22" s="353" t="s">
        <v>2002</v>
      </c>
      <c r="L22" s="353" t="s">
        <v>2003</v>
      </c>
      <c r="M22" s="353" t="s">
        <v>2004</v>
      </c>
      <c r="N22" s="353" t="s">
        <v>2005</v>
      </c>
      <c r="O22" s="353" t="s">
        <v>2006</v>
      </c>
      <c r="P22" s="353" t="s">
        <v>2007</v>
      </c>
      <c r="T22" s="353" t="s">
        <v>2008</v>
      </c>
      <c r="U22" s="353" t="s">
        <v>2009</v>
      </c>
      <c r="V22" s="353" t="s">
        <v>2010</v>
      </c>
      <c r="W22" s="353" t="s">
        <v>2011</v>
      </c>
      <c r="X22" s="353" t="s">
        <v>2012</v>
      </c>
      <c r="Y22" s="353" t="s">
        <v>2013</v>
      </c>
      <c r="AA22" s="353" t="s">
        <v>2014</v>
      </c>
      <c r="AB22" s="353" t="s">
        <v>2015</v>
      </c>
      <c r="AC22" s="353" t="s">
        <v>2016</v>
      </c>
      <c r="AD22" s="353" t="s">
        <v>2017</v>
      </c>
      <c r="AE22" s="353" t="s">
        <v>2018</v>
      </c>
      <c r="AH22" s="353" t="s">
        <v>2019</v>
      </c>
      <c r="AI22" s="353" t="s">
        <v>2020</v>
      </c>
      <c r="AK22" s="353" t="s">
        <v>2021</v>
      </c>
      <c r="AM22" s="353" t="s">
        <v>2022</v>
      </c>
      <c r="AN22" s="353" t="s">
        <v>2023</v>
      </c>
      <c r="AO22" s="353" t="s">
        <v>2024</v>
      </c>
      <c r="AP22" s="353" t="s">
        <v>2025</v>
      </c>
      <c r="AQ22" s="353" t="s">
        <v>2026</v>
      </c>
      <c r="AR22" s="353" t="s">
        <v>2027</v>
      </c>
      <c r="AT22" s="353" t="s">
        <v>2028</v>
      </c>
      <c r="AU22" s="353" t="s">
        <v>2029</v>
      </c>
      <c r="AV22" s="353" t="s">
        <v>2030</v>
      </c>
    </row>
    <row r="23" spans="1:48">
      <c r="A23" s="352" t="s">
        <v>1088</v>
      </c>
      <c r="B23" s="353" t="s">
        <v>2031</v>
      </c>
      <c r="C23" s="353" t="s">
        <v>2032</v>
      </c>
      <c r="D23" s="353" t="s">
        <v>2033</v>
      </c>
      <c r="E23" s="353" t="s">
        <v>2034</v>
      </c>
      <c r="F23" s="353" t="s">
        <v>2035</v>
      </c>
      <c r="G23" s="353" t="s">
        <v>2036</v>
      </c>
      <c r="H23" s="353" t="s">
        <v>2037</v>
      </c>
      <c r="I23" s="353" t="s">
        <v>2038</v>
      </c>
      <c r="J23" s="353" t="s">
        <v>2039</v>
      </c>
      <c r="K23" s="353" t="s">
        <v>2040</v>
      </c>
      <c r="L23" s="353" t="s">
        <v>2041</v>
      </c>
      <c r="M23" s="353" t="s">
        <v>2042</v>
      </c>
      <c r="N23" s="353" t="s">
        <v>2043</v>
      </c>
      <c r="O23" s="353" t="s">
        <v>2044</v>
      </c>
      <c r="P23" s="353" t="s">
        <v>2045</v>
      </c>
      <c r="T23" s="353" t="s">
        <v>2046</v>
      </c>
      <c r="U23" s="353" t="s">
        <v>2047</v>
      </c>
      <c r="V23" s="353" t="s">
        <v>2048</v>
      </c>
      <c r="W23" s="353" t="s">
        <v>2049</v>
      </c>
      <c r="X23" s="353" t="s">
        <v>2050</v>
      </c>
      <c r="Y23" s="353" t="s">
        <v>2051</v>
      </c>
      <c r="AA23" s="353" t="s">
        <v>2052</v>
      </c>
      <c r="AB23" s="353" t="s">
        <v>2053</v>
      </c>
      <c r="AC23" s="353" t="s">
        <v>2054</v>
      </c>
      <c r="AD23" s="353" t="s">
        <v>2055</v>
      </c>
      <c r="AE23" s="353" t="s">
        <v>2056</v>
      </c>
      <c r="AH23" s="353" t="s">
        <v>2057</v>
      </c>
      <c r="AI23" s="353" t="s">
        <v>2058</v>
      </c>
      <c r="AK23" s="353" t="s">
        <v>2059</v>
      </c>
      <c r="AM23" s="353"/>
      <c r="AN23" s="353" t="s">
        <v>2060</v>
      </c>
      <c r="AO23" s="353" t="s">
        <v>2061</v>
      </c>
      <c r="AQ23" s="353" t="s">
        <v>2062</v>
      </c>
      <c r="AR23" s="353" t="s">
        <v>2063</v>
      </c>
      <c r="AT23" s="353" t="s">
        <v>2064</v>
      </c>
      <c r="AU23" s="353" t="s">
        <v>2065</v>
      </c>
      <c r="AV23" s="353" t="s">
        <v>2066</v>
      </c>
    </row>
    <row r="24" spans="1:48">
      <c r="A24" s="352" t="s">
        <v>1089</v>
      </c>
      <c r="B24" s="353" t="s">
        <v>2067</v>
      </c>
      <c r="C24" s="353" t="s">
        <v>2068</v>
      </c>
      <c r="D24" s="353" t="s">
        <v>2069</v>
      </c>
      <c r="E24" s="353" t="s">
        <v>2070</v>
      </c>
      <c r="F24" s="353" t="s">
        <v>2071</v>
      </c>
      <c r="G24" s="353" t="s">
        <v>2072</v>
      </c>
      <c r="H24" s="353" t="s">
        <v>2073</v>
      </c>
      <c r="I24" s="353" t="s">
        <v>2074</v>
      </c>
      <c r="J24" s="353" t="s">
        <v>2075</v>
      </c>
      <c r="K24" s="353" t="s">
        <v>2076</v>
      </c>
      <c r="L24" s="353" t="s">
        <v>2077</v>
      </c>
      <c r="M24" s="353" t="s">
        <v>2078</v>
      </c>
      <c r="N24" s="353" t="s">
        <v>2079</v>
      </c>
      <c r="O24" s="353" t="s">
        <v>2080</v>
      </c>
      <c r="P24" s="353" t="s">
        <v>2081</v>
      </c>
      <c r="T24" s="353" t="s">
        <v>2082</v>
      </c>
      <c r="U24" s="353" t="s">
        <v>1917</v>
      </c>
      <c r="V24" s="353" t="s">
        <v>2083</v>
      </c>
      <c r="W24" s="353" t="s">
        <v>2084</v>
      </c>
      <c r="X24" s="353" t="s">
        <v>2085</v>
      </c>
      <c r="Y24" s="353" t="s">
        <v>2086</v>
      </c>
      <c r="AA24" s="353" t="s">
        <v>2087</v>
      </c>
      <c r="AB24" s="353" t="s">
        <v>2088</v>
      </c>
      <c r="AC24" s="353" t="s">
        <v>2089</v>
      </c>
      <c r="AD24" s="353" t="s">
        <v>2090</v>
      </c>
      <c r="AE24" s="353" t="s">
        <v>2091</v>
      </c>
      <c r="AH24" s="353" t="s">
        <v>2092</v>
      </c>
      <c r="AI24" s="353" t="s">
        <v>2093</v>
      </c>
      <c r="AK24" s="353" t="s">
        <v>2094</v>
      </c>
      <c r="AM24" s="353"/>
      <c r="AN24" s="353" t="s">
        <v>2095</v>
      </c>
      <c r="AO24" s="353" t="s">
        <v>2096</v>
      </c>
      <c r="AR24" s="353" t="s">
        <v>2097</v>
      </c>
      <c r="AT24" s="353" t="s">
        <v>2098</v>
      </c>
      <c r="AU24" s="353" t="s">
        <v>2099</v>
      </c>
      <c r="AV24" s="353" t="s">
        <v>2100</v>
      </c>
    </row>
    <row r="25" spans="1:48">
      <c r="A25" s="352" t="s">
        <v>1090</v>
      </c>
      <c r="B25" s="353" t="s">
        <v>2101</v>
      </c>
      <c r="C25" s="353" t="s">
        <v>2102</v>
      </c>
      <c r="D25" s="353" t="s">
        <v>2103</v>
      </c>
      <c r="E25" s="353" t="s">
        <v>2104</v>
      </c>
      <c r="F25" s="353" t="s">
        <v>1662</v>
      </c>
      <c r="G25" s="353" t="s">
        <v>2105</v>
      </c>
      <c r="H25" s="353" t="s">
        <v>2106</v>
      </c>
      <c r="I25" s="353" t="s">
        <v>2107</v>
      </c>
      <c r="J25" s="353" t="s">
        <v>2108</v>
      </c>
      <c r="K25" s="353" t="s">
        <v>2109</v>
      </c>
      <c r="L25" s="353" t="s">
        <v>2110</v>
      </c>
      <c r="M25" s="353" t="s">
        <v>2111</v>
      </c>
      <c r="N25" s="353" t="s">
        <v>2112</v>
      </c>
      <c r="O25" s="353" t="s">
        <v>2113</v>
      </c>
      <c r="P25" s="353" t="s">
        <v>2114</v>
      </c>
      <c r="T25" s="353" t="s">
        <v>2115</v>
      </c>
      <c r="U25" s="353" t="s">
        <v>2116</v>
      </c>
      <c r="V25" s="353" t="s">
        <v>2117</v>
      </c>
      <c r="W25" s="353" t="s">
        <v>2118</v>
      </c>
      <c r="X25" s="353" t="s">
        <v>2119</v>
      </c>
      <c r="Y25" s="353" t="s">
        <v>2120</v>
      </c>
      <c r="AA25" s="353" t="s">
        <v>2121</v>
      </c>
      <c r="AB25" s="353" t="s">
        <v>2122</v>
      </c>
      <c r="AC25" s="353" t="s">
        <v>2123</v>
      </c>
      <c r="AD25" s="353" t="s">
        <v>2124</v>
      </c>
      <c r="AE25" s="353" t="s">
        <v>2125</v>
      </c>
      <c r="AH25" s="353" t="s">
        <v>2126</v>
      </c>
      <c r="AI25" s="353" t="s">
        <v>2127</v>
      </c>
      <c r="AK25" s="353" t="s">
        <v>2128</v>
      </c>
      <c r="AM25" s="353"/>
      <c r="AN25" s="353" t="s">
        <v>2129</v>
      </c>
      <c r="AO25" s="353" t="s">
        <v>2130</v>
      </c>
      <c r="AR25" s="353" t="s">
        <v>2131</v>
      </c>
      <c r="AT25" s="353" t="s">
        <v>1662</v>
      </c>
      <c r="AU25" s="353" t="s">
        <v>2132</v>
      </c>
      <c r="AV25" s="353" t="s">
        <v>2133</v>
      </c>
    </row>
    <row r="26" spans="1:48">
      <c r="A26" s="352" t="s">
        <v>1091</v>
      </c>
      <c r="B26" s="353" t="s">
        <v>2134</v>
      </c>
      <c r="C26" s="353" t="s">
        <v>2135</v>
      </c>
      <c r="D26" s="353" t="s">
        <v>2136</v>
      </c>
      <c r="E26" s="353" t="s">
        <v>2137</v>
      </c>
      <c r="F26" s="353" t="s">
        <v>2138</v>
      </c>
      <c r="G26" s="353" t="s">
        <v>2139</v>
      </c>
      <c r="H26" s="353" t="s">
        <v>2140</v>
      </c>
      <c r="I26" s="353" t="s">
        <v>2141</v>
      </c>
      <c r="J26" s="353" t="s">
        <v>2142</v>
      </c>
      <c r="K26" s="353" t="s">
        <v>2143</v>
      </c>
      <c r="L26" s="353" t="s">
        <v>2144</v>
      </c>
      <c r="M26" s="353" t="s">
        <v>2145</v>
      </c>
      <c r="N26" s="353" t="s">
        <v>2146</v>
      </c>
      <c r="O26" s="353" t="s">
        <v>2147</v>
      </c>
      <c r="P26" s="353" t="s">
        <v>2148</v>
      </c>
      <c r="T26" s="353" t="s">
        <v>2149</v>
      </c>
      <c r="U26" s="353" t="s">
        <v>2150</v>
      </c>
      <c r="V26" s="353" t="s">
        <v>2151</v>
      </c>
      <c r="W26" s="353" t="s">
        <v>2152</v>
      </c>
      <c r="X26" s="353" t="s">
        <v>2153</v>
      </c>
      <c r="Y26" s="353" t="s">
        <v>2154</v>
      </c>
      <c r="AA26" s="353" t="s">
        <v>2155</v>
      </c>
      <c r="AB26" s="353" t="s">
        <v>2156</v>
      </c>
      <c r="AC26" s="353" t="s">
        <v>2157</v>
      </c>
      <c r="AD26" s="353" t="s">
        <v>2158</v>
      </c>
      <c r="AE26" s="353" t="s">
        <v>2159</v>
      </c>
      <c r="AH26" s="353" t="s">
        <v>2160</v>
      </c>
      <c r="AI26" s="353" t="s">
        <v>2161</v>
      </c>
      <c r="AK26" s="353" t="s">
        <v>2162</v>
      </c>
      <c r="AM26" s="353"/>
      <c r="AN26" s="353" t="s">
        <v>2163</v>
      </c>
      <c r="AO26" s="353" t="s">
        <v>2164</v>
      </c>
      <c r="AR26" s="353" t="s">
        <v>2165</v>
      </c>
      <c r="AT26" s="353" t="s">
        <v>2166</v>
      </c>
      <c r="AU26" s="353" t="s">
        <v>2167</v>
      </c>
      <c r="AV26" s="353" t="s">
        <v>2168</v>
      </c>
    </row>
    <row r="27" spans="1:48">
      <c r="A27" s="352" t="s">
        <v>1092</v>
      </c>
      <c r="B27" s="353" t="s">
        <v>2169</v>
      </c>
      <c r="C27" s="353" t="s">
        <v>2170</v>
      </c>
      <c r="D27" s="353" t="s">
        <v>2171</v>
      </c>
      <c r="E27" s="353" t="s">
        <v>2172</v>
      </c>
      <c r="F27" s="353" t="s">
        <v>2173</v>
      </c>
      <c r="G27" s="353" t="s">
        <v>2174</v>
      </c>
      <c r="H27" s="353" t="s">
        <v>2175</v>
      </c>
      <c r="I27" s="353" t="s">
        <v>2176</v>
      </c>
      <c r="J27" s="353" t="s">
        <v>2177</v>
      </c>
      <c r="K27" s="353" t="s">
        <v>2178</v>
      </c>
      <c r="L27" s="353" t="s">
        <v>2179</v>
      </c>
      <c r="M27" s="353" t="s">
        <v>2180</v>
      </c>
      <c r="N27" s="353" t="s">
        <v>2181</v>
      </c>
      <c r="O27" s="353" t="s">
        <v>2182</v>
      </c>
      <c r="P27" s="353" t="s">
        <v>2183</v>
      </c>
      <c r="T27" s="353" t="s">
        <v>2184</v>
      </c>
      <c r="U27" s="353" t="s">
        <v>2185</v>
      </c>
      <c r="V27" s="353" t="s">
        <v>2186</v>
      </c>
      <c r="W27" s="353" t="s">
        <v>2187</v>
      </c>
      <c r="X27" s="353" t="s">
        <v>2188</v>
      </c>
      <c r="Y27" s="353" t="s">
        <v>2189</v>
      </c>
      <c r="AA27" s="353" t="s">
        <v>2190</v>
      </c>
      <c r="AB27" s="353" t="s">
        <v>2191</v>
      </c>
      <c r="AC27" s="353" t="s">
        <v>2192</v>
      </c>
      <c r="AD27" s="353" t="s">
        <v>2193</v>
      </c>
      <c r="AE27" s="353" t="s">
        <v>2194</v>
      </c>
      <c r="AH27" s="353" t="s">
        <v>2195</v>
      </c>
      <c r="AI27" s="353" t="s">
        <v>2196</v>
      </c>
      <c r="AM27" s="353"/>
      <c r="AN27" s="353" t="s">
        <v>2197</v>
      </c>
      <c r="AO27" s="353" t="s">
        <v>2198</v>
      </c>
      <c r="AR27" s="353" t="s">
        <v>2199</v>
      </c>
      <c r="AT27" s="353" t="s">
        <v>2200</v>
      </c>
      <c r="AU27" s="353" t="s">
        <v>2201</v>
      </c>
      <c r="AV27" s="353" t="s">
        <v>2202</v>
      </c>
    </row>
    <row r="28" spans="1:48">
      <c r="A28" s="352" t="s">
        <v>1093</v>
      </c>
      <c r="B28" s="353" t="s">
        <v>2203</v>
      </c>
      <c r="C28" s="353" t="s">
        <v>2204</v>
      </c>
      <c r="D28" s="353" t="s">
        <v>2205</v>
      </c>
      <c r="E28" s="353" t="s">
        <v>2206</v>
      </c>
      <c r="G28" s="353" t="s">
        <v>2207</v>
      </c>
      <c r="H28" s="353" t="s">
        <v>2208</v>
      </c>
      <c r="I28" s="353" t="s">
        <v>2209</v>
      </c>
      <c r="K28" s="353" t="s">
        <v>2210</v>
      </c>
      <c r="L28" s="353" t="s">
        <v>2211</v>
      </c>
      <c r="M28" s="353" t="s">
        <v>2212</v>
      </c>
      <c r="N28" s="353" t="s">
        <v>2213</v>
      </c>
      <c r="O28" s="353" t="s">
        <v>2214</v>
      </c>
      <c r="P28" s="353" t="s">
        <v>2215</v>
      </c>
      <c r="T28" s="353" t="s">
        <v>2216</v>
      </c>
      <c r="U28" s="353" t="s">
        <v>2217</v>
      </c>
      <c r="V28" s="353" t="s">
        <v>2218</v>
      </c>
      <c r="W28" s="353" t="s">
        <v>2219</v>
      </c>
      <c r="X28" s="353" t="s">
        <v>2220</v>
      </c>
      <c r="Y28" s="353" t="s">
        <v>2221</v>
      </c>
      <c r="AA28" s="353" t="s">
        <v>2222</v>
      </c>
      <c r="AB28" s="353" t="s">
        <v>2223</v>
      </c>
      <c r="AC28" s="353" t="s">
        <v>2224</v>
      </c>
      <c r="AD28" s="353" t="s">
        <v>2225</v>
      </c>
      <c r="AE28" s="353" t="s">
        <v>2226</v>
      </c>
      <c r="AH28" s="353" t="s">
        <v>2227</v>
      </c>
      <c r="AI28" s="353" t="s">
        <v>2228</v>
      </c>
      <c r="AM28" s="353"/>
      <c r="AN28" s="353" t="s">
        <v>2229</v>
      </c>
      <c r="AO28" s="353" t="s">
        <v>2230</v>
      </c>
      <c r="AR28" s="353" t="s">
        <v>2231</v>
      </c>
      <c r="AT28" s="353" t="s">
        <v>2232</v>
      </c>
      <c r="AU28" s="353" t="s">
        <v>2233</v>
      </c>
      <c r="AV28" s="353" t="s">
        <v>2234</v>
      </c>
    </row>
    <row r="29" spans="1:48">
      <c r="A29" s="352" t="s">
        <v>1094</v>
      </c>
      <c r="B29" s="353" t="s">
        <v>2235</v>
      </c>
      <c r="C29" s="353" t="s">
        <v>2236</v>
      </c>
      <c r="D29" s="353" t="s">
        <v>2237</v>
      </c>
      <c r="E29" s="353" t="s">
        <v>2238</v>
      </c>
      <c r="G29" s="353" t="s">
        <v>2239</v>
      </c>
      <c r="H29" s="353" t="s">
        <v>2240</v>
      </c>
      <c r="I29" s="353" t="s">
        <v>2241</v>
      </c>
      <c r="K29" s="353" t="s">
        <v>2242</v>
      </c>
      <c r="L29" s="353" t="s">
        <v>2243</v>
      </c>
      <c r="M29" s="353" t="s">
        <v>2244</v>
      </c>
      <c r="N29" s="353" t="s">
        <v>2245</v>
      </c>
      <c r="O29" s="353" t="s">
        <v>2246</v>
      </c>
      <c r="P29" s="353" t="s">
        <v>2247</v>
      </c>
      <c r="T29" s="353" t="s">
        <v>2248</v>
      </c>
      <c r="U29" s="353" t="s">
        <v>2249</v>
      </c>
      <c r="V29" s="353" t="s">
        <v>2250</v>
      </c>
      <c r="W29" s="353" t="s">
        <v>2251</v>
      </c>
      <c r="X29" s="353" t="s">
        <v>2252</v>
      </c>
      <c r="Y29" s="353" t="s">
        <v>2253</v>
      </c>
      <c r="AA29" s="353" t="s">
        <v>2254</v>
      </c>
      <c r="AB29" s="353" t="s">
        <v>2255</v>
      </c>
      <c r="AC29" s="353" t="s">
        <v>2256</v>
      </c>
      <c r="AD29" s="353" t="s">
        <v>2257</v>
      </c>
      <c r="AE29" s="353" t="s">
        <v>2258</v>
      </c>
      <c r="AH29" s="353" t="s">
        <v>2259</v>
      </c>
      <c r="AI29" s="353" t="s">
        <v>2260</v>
      </c>
      <c r="AM29" s="353"/>
      <c r="AN29" s="353" t="s">
        <v>2261</v>
      </c>
      <c r="AO29" s="353" t="s">
        <v>2262</v>
      </c>
      <c r="AR29" s="353" t="s">
        <v>2263</v>
      </c>
      <c r="AU29" s="353" t="s">
        <v>2264</v>
      </c>
      <c r="AV29" s="353" t="s">
        <v>2265</v>
      </c>
    </row>
    <row r="30" spans="1:48">
      <c r="A30" s="352" t="s">
        <v>1095</v>
      </c>
      <c r="B30" s="353" t="s">
        <v>2266</v>
      </c>
      <c r="C30" s="353" t="s">
        <v>2267</v>
      </c>
      <c r="D30" s="353" t="s">
        <v>2268</v>
      </c>
      <c r="E30" s="353" t="s">
        <v>2269</v>
      </c>
      <c r="G30" s="353" t="s">
        <v>2270</v>
      </c>
      <c r="H30" s="353" t="s">
        <v>2271</v>
      </c>
      <c r="I30" s="353" t="s">
        <v>2272</v>
      </c>
      <c r="K30" s="353" t="s">
        <v>2273</v>
      </c>
      <c r="L30" s="353" t="s">
        <v>2274</v>
      </c>
      <c r="M30" s="353" t="s">
        <v>2275</v>
      </c>
      <c r="N30" s="353" t="s">
        <v>2276</v>
      </c>
      <c r="O30" s="353" t="s">
        <v>2277</v>
      </c>
      <c r="P30" s="353" t="s">
        <v>2278</v>
      </c>
      <c r="U30" s="353" t="s">
        <v>2279</v>
      </c>
      <c r="V30" s="353" t="s">
        <v>2280</v>
      </c>
      <c r="W30" s="353" t="s">
        <v>2281</v>
      </c>
      <c r="X30" s="353" t="s">
        <v>2282</v>
      </c>
      <c r="Y30" s="353" t="s">
        <v>2283</v>
      </c>
      <c r="AA30" s="353" t="s">
        <v>2284</v>
      </c>
      <c r="AB30" s="353" t="s">
        <v>2285</v>
      </c>
      <c r="AC30" s="353" t="s">
        <v>2286</v>
      </c>
      <c r="AD30" s="353" t="s">
        <v>2287</v>
      </c>
      <c r="AE30" s="353" t="s">
        <v>2288</v>
      </c>
      <c r="AH30" s="353" t="s">
        <v>2289</v>
      </c>
      <c r="AI30" s="353" t="s">
        <v>2290</v>
      </c>
      <c r="AM30" s="353"/>
      <c r="AN30" s="353" t="s">
        <v>2291</v>
      </c>
      <c r="AO30" s="353" t="s">
        <v>2292</v>
      </c>
      <c r="AR30" s="353" t="s">
        <v>2293</v>
      </c>
      <c r="AU30" s="353" t="s">
        <v>2294</v>
      </c>
      <c r="AV30" s="353" t="s">
        <v>2295</v>
      </c>
    </row>
    <row r="31" spans="1:48">
      <c r="A31" s="352" t="s">
        <v>1096</v>
      </c>
      <c r="B31" s="353" t="s">
        <v>2296</v>
      </c>
      <c r="C31" s="353" t="s">
        <v>2297</v>
      </c>
      <c r="D31" s="353" t="s">
        <v>2298</v>
      </c>
      <c r="E31" s="353" t="s">
        <v>2299</v>
      </c>
      <c r="G31" s="353" t="s">
        <v>1933</v>
      </c>
      <c r="H31" s="353" t="s">
        <v>2300</v>
      </c>
      <c r="I31" s="353" t="s">
        <v>2301</v>
      </c>
      <c r="K31" s="353" t="s">
        <v>2302</v>
      </c>
      <c r="L31" s="353" t="s">
        <v>2303</v>
      </c>
      <c r="M31" s="353" t="s">
        <v>2304</v>
      </c>
      <c r="N31" s="353" t="s">
        <v>1758</v>
      </c>
      <c r="O31" s="353" t="s">
        <v>2305</v>
      </c>
      <c r="P31" s="353" t="s">
        <v>2306</v>
      </c>
      <c r="U31" s="353" t="s">
        <v>2307</v>
      </c>
      <c r="V31" s="353" t="s">
        <v>2308</v>
      </c>
      <c r="W31" s="353" t="s">
        <v>2309</v>
      </c>
      <c r="X31" s="353" t="s">
        <v>2310</v>
      </c>
      <c r="Y31" s="353" t="s">
        <v>2311</v>
      </c>
      <c r="AA31" s="353" t="s">
        <v>2312</v>
      </c>
      <c r="AB31" s="353" t="s">
        <v>2313</v>
      </c>
      <c r="AC31" s="353" t="s">
        <v>2314</v>
      </c>
      <c r="AD31" s="353" t="s">
        <v>2315</v>
      </c>
      <c r="AE31" s="353" t="s">
        <v>2316</v>
      </c>
      <c r="AH31" s="353" t="s">
        <v>2317</v>
      </c>
      <c r="AI31" s="353" t="s">
        <v>2318</v>
      </c>
      <c r="AM31" s="353"/>
      <c r="AN31" s="353" t="s">
        <v>2319</v>
      </c>
      <c r="AO31" s="353" t="s">
        <v>2320</v>
      </c>
      <c r="AR31" s="353" t="s">
        <v>2321</v>
      </c>
      <c r="AU31" s="353" t="s">
        <v>2322</v>
      </c>
      <c r="AV31" s="353" t="s">
        <v>2323</v>
      </c>
    </row>
    <row r="32" spans="1:48">
      <c r="A32" s="352" t="s">
        <v>1097</v>
      </c>
      <c r="B32" s="353" t="s">
        <v>2324</v>
      </c>
      <c r="C32" s="353" t="s">
        <v>2325</v>
      </c>
      <c r="D32" s="353" t="s">
        <v>2326</v>
      </c>
      <c r="E32" s="353" t="s">
        <v>2327</v>
      </c>
      <c r="G32" s="353" t="s">
        <v>2263</v>
      </c>
      <c r="H32" s="353" t="s">
        <v>2328</v>
      </c>
      <c r="I32" s="353" t="s">
        <v>2329</v>
      </c>
      <c r="K32" s="353" t="s">
        <v>2330</v>
      </c>
      <c r="L32" s="353" t="s">
        <v>2331</v>
      </c>
      <c r="M32" s="353" t="s">
        <v>2332</v>
      </c>
      <c r="N32" s="353" t="s">
        <v>2333</v>
      </c>
      <c r="O32" s="353" t="s">
        <v>2334</v>
      </c>
      <c r="P32" s="353" t="s">
        <v>2335</v>
      </c>
      <c r="U32" s="353" t="s">
        <v>2336</v>
      </c>
      <c r="V32" s="353" t="s">
        <v>2337</v>
      </c>
      <c r="W32" s="353" t="s">
        <v>2338</v>
      </c>
      <c r="X32" s="353" t="s">
        <v>2339</v>
      </c>
      <c r="AA32" s="353" t="s">
        <v>2340</v>
      </c>
      <c r="AB32" s="353" t="s">
        <v>2341</v>
      </c>
      <c r="AC32" s="353" t="s">
        <v>2342</v>
      </c>
      <c r="AD32" s="353" t="s">
        <v>2343</v>
      </c>
      <c r="AE32" s="353" t="s">
        <v>2344</v>
      </c>
      <c r="AH32" s="353" t="s">
        <v>2345</v>
      </c>
      <c r="AI32" s="353" t="s">
        <v>2346</v>
      </c>
      <c r="AM32" s="353"/>
      <c r="AN32" s="353" t="s">
        <v>2347</v>
      </c>
      <c r="AO32" s="353" t="s">
        <v>2348</v>
      </c>
      <c r="AR32" s="353" t="s">
        <v>2349</v>
      </c>
      <c r="AU32" s="353" t="s">
        <v>2350</v>
      </c>
      <c r="AV32" s="353" t="s">
        <v>2351</v>
      </c>
    </row>
    <row r="33" spans="1:48">
      <c r="A33" s="352" t="s">
        <v>1098</v>
      </c>
      <c r="B33" s="353" t="s">
        <v>2352</v>
      </c>
      <c r="C33" s="353" t="s">
        <v>2353</v>
      </c>
      <c r="D33" s="353" t="s">
        <v>2354</v>
      </c>
      <c r="E33" s="353" t="s">
        <v>2355</v>
      </c>
      <c r="G33" s="353" t="s">
        <v>2356</v>
      </c>
      <c r="H33" s="353" t="s">
        <v>2357</v>
      </c>
      <c r="I33" s="353" t="s">
        <v>2358</v>
      </c>
      <c r="K33" s="353" t="s">
        <v>2359</v>
      </c>
      <c r="L33" s="353" t="s">
        <v>2360</v>
      </c>
      <c r="M33" s="353" t="s">
        <v>2361</v>
      </c>
      <c r="N33" s="353" t="s">
        <v>2362</v>
      </c>
      <c r="O33" s="353" t="s">
        <v>2363</v>
      </c>
      <c r="P33" s="353" t="s">
        <v>2364</v>
      </c>
      <c r="U33" s="353" t="s">
        <v>2365</v>
      </c>
      <c r="V33" s="353" t="s">
        <v>2366</v>
      </c>
      <c r="W33" s="353" t="s">
        <v>2367</v>
      </c>
      <c r="X33" s="353" t="s">
        <v>2368</v>
      </c>
      <c r="AA33" s="353" t="s">
        <v>2369</v>
      </c>
      <c r="AB33" s="353" t="s">
        <v>2370</v>
      </c>
      <c r="AC33" s="353" t="s">
        <v>2371</v>
      </c>
      <c r="AD33" s="353" t="s">
        <v>2372</v>
      </c>
      <c r="AM33" s="353"/>
      <c r="AN33" s="353" t="s">
        <v>2373</v>
      </c>
      <c r="AO33" s="353" t="s">
        <v>2374</v>
      </c>
      <c r="AR33" s="353" t="s">
        <v>2375</v>
      </c>
      <c r="AU33" s="353" t="s">
        <v>2376</v>
      </c>
      <c r="AV33" s="353" t="s">
        <v>2377</v>
      </c>
    </row>
    <row r="34" spans="1:48">
      <c r="A34" s="352" t="s">
        <v>1099</v>
      </c>
      <c r="B34" s="353" t="s">
        <v>2378</v>
      </c>
      <c r="C34" s="353" t="s">
        <v>2379</v>
      </c>
      <c r="D34" s="353" t="s">
        <v>2380</v>
      </c>
      <c r="E34" s="353" t="s">
        <v>2381</v>
      </c>
      <c r="G34" s="353" t="s">
        <v>2382</v>
      </c>
      <c r="H34" s="353" t="s">
        <v>2036</v>
      </c>
      <c r="I34" s="353" t="s">
        <v>2383</v>
      </c>
      <c r="K34" s="353" t="s">
        <v>2051</v>
      </c>
      <c r="L34" s="353" t="s">
        <v>2384</v>
      </c>
      <c r="M34" s="353" t="s">
        <v>2385</v>
      </c>
      <c r="N34" s="353" t="s">
        <v>2386</v>
      </c>
      <c r="O34" s="353" t="s">
        <v>2387</v>
      </c>
      <c r="P34" s="353" t="s">
        <v>2388</v>
      </c>
      <c r="U34" s="353" t="s">
        <v>2389</v>
      </c>
      <c r="V34" s="353" t="s">
        <v>1601</v>
      </c>
      <c r="W34" s="353" t="s">
        <v>2390</v>
      </c>
      <c r="X34" s="353" t="s">
        <v>2391</v>
      </c>
      <c r="AA34" s="353" t="s">
        <v>2392</v>
      </c>
      <c r="AB34" s="353" t="s">
        <v>2393</v>
      </c>
      <c r="AC34" s="353" t="s">
        <v>2394</v>
      </c>
      <c r="AD34" s="353" t="s">
        <v>2395</v>
      </c>
      <c r="AM34" s="353"/>
      <c r="AN34" s="353" t="s">
        <v>2396</v>
      </c>
      <c r="AO34" s="353" t="s">
        <v>2397</v>
      </c>
      <c r="AR34" s="353" t="s">
        <v>2398</v>
      </c>
      <c r="AU34" s="353" t="s">
        <v>2399</v>
      </c>
      <c r="AV34" s="353" t="s">
        <v>2400</v>
      </c>
    </row>
    <row r="35" spans="1:48">
      <c r="A35" s="352" t="s">
        <v>1100</v>
      </c>
      <c r="B35" s="353" t="s">
        <v>2401</v>
      </c>
      <c r="C35" s="353" t="s">
        <v>2402</v>
      </c>
      <c r="D35" s="353" t="s">
        <v>2403</v>
      </c>
      <c r="E35" s="353" t="s">
        <v>2404</v>
      </c>
      <c r="G35" s="353" t="s">
        <v>2405</v>
      </c>
      <c r="H35" s="353" t="s">
        <v>2273</v>
      </c>
      <c r="I35" s="353" t="s">
        <v>2406</v>
      </c>
      <c r="K35" s="353" t="s">
        <v>2407</v>
      </c>
      <c r="L35" s="353" t="s">
        <v>2408</v>
      </c>
      <c r="M35" s="353" t="s">
        <v>2409</v>
      </c>
      <c r="N35" s="353" t="s">
        <v>2410</v>
      </c>
      <c r="O35" s="353" t="s">
        <v>2411</v>
      </c>
      <c r="P35" s="353" t="s">
        <v>2412</v>
      </c>
      <c r="U35" s="353" t="s">
        <v>2413</v>
      </c>
      <c r="V35" s="353" t="s">
        <v>2414</v>
      </c>
      <c r="W35" s="353" t="s">
        <v>2415</v>
      </c>
      <c r="X35" s="353" t="s">
        <v>2416</v>
      </c>
      <c r="AA35" s="353" t="s">
        <v>2417</v>
      </c>
      <c r="AB35" s="353" t="s">
        <v>2418</v>
      </c>
      <c r="AC35" s="353" t="s">
        <v>2419</v>
      </c>
      <c r="AD35" s="353" t="s">
        <v>2420</v>
      </c>
      <c r="AM35" s="353"/>
      <c r="AN35" s="353" t="s">
        <v>2421</v>
      </c>
      <c r="AO35" s="353" t="s">
        <v>2422</v>
      </c>
      <c r="AR35" s="353" t="s">
        <v>2423</v>
      </c>
      <c r="AU35" s="353" t="s">
        <v>2424</v>
      </c>
      <c r="AV35" s="353" t="s">
        <v>2425</v>
      </c>
    </row>
    <row r="36" spans="1:48">
      <c r="A36" s="352" t="s">
        <v>1101</v>
      </c>
      <c r="B36" s="353" t="s">
        <v>2426</v>
      </c>
      <c r="C36" s="353" t="s">
        <v>2427</v>
      </c>
      <c r="E36" s="353" t="s">
        <v>2428</v>
      </c>
      <c r="G36" s="353" t="s">
        <v>2429</v>
      </c>
      <c r="H36" s="353" t="s">
        <v>2430</v>
      </c>
      <c r="I36" s="353" t="s">
        <v>2431</v>
      </c>
      <c r="K36" s="353" t="s">
        <v>2432</v>
      </c>
      <c r="L36" s="353" t="s">
        <v>2433</v>
      </c>
      <c r="M36" s="353" t="s">
        <v>2434</v>
      </c>
      <c r="N36" s="353" t="s">
        <v>2435</v>
      </c>
      <c r="O36" s="353" t="s">
        <v>2436</v>
      </c>
      <c r="P36" s="353" t="s">
        <v>2437</v>
      </c>
      <c r="U36" s="353" t="s">
        <v>2438</v>
      </c>
      <c r="V36" s="353" t="s">
        <v>2439</v>
      </c>
      <c r="W36" s="353" t="s">
        <v>2440</v>
      </c>
      <c r="X36" s="353" t="s">
        <v>2441</v>
      </c>
      <c r="AA36" s="353" t="s">
        <v>2442</v>
      </c>
      <c r="AB36" s="353" t="s">
        <v>2443</v>
      </c>
      <c r="AC36" s="353" t="s">
        <v>2444</v>
      </c>
      <c r="AD36" s="353" t="s">
        <v>2445</v>
      </c>
      <c r="AM36" s="353"/>
      <c r="AN36" s="353" t="s">
        <v>2446</v>
      </c>
      <c r="AO36" s="353" t="s">
        <v>2447</v>
      </c>
      <c r="AR36" s="353" t="s">
        <v>2448</v>
      </c>
      <c r="AU36" s="353" t="s">
        <v>2449</v>
      </c>
      <c r="AV36" s="353" t="s">
        <v>2450</v>
      </c>
    </row>
    <row r="37" spans="1:48">
      <c r="A37" s="352" t="s">
        <v>1102</v>
      </c>
      <c r="B37" s="353" t="s">
        <v>2451</v>
      </c>
      <c r="C37" s="353" t="s">
        <v>2452</v>
      </c>
      <c r="E37" s="353" t="s">
        <v>2453</v>
      </c>
      <c r="G37" s="353" t="s">
        <v>2454</v>
      </c>
      <c r="H37" s="353" t="s">
        <v>2455</v>
      </c>
      <c r="I37" s="353" t="s">
        <v>2456</v>
      </c>
      <c r="K37" s="353" t="s">
        <v>2457</v>
      </c>
      <c r="L37" s="353" t="s">
        <v>2458</v>
      </c>
      <c r="M37" s="353" t="s">
        <v>2459</v>
      </c>
      <c r="N37" s="353" t="s">
        <v>2460</v>
      </c>
      <c r="O37" s="353" t="s">
        <v>2461</v>
      </c>
      <c r="P37" s="353" t="s">
        <v>2462</v>
      </c>
      <c r="U37" s="353" t="s">
        <v>2463</v>
      </c>
      <c r="V37" s="353" t="s">
        <v>2464</v>
      </c>
      <c r="W37" s="353" t="s">
        <v>2465</v>
      </c>
      <c r="X37" s="353" t="s">
        <v>2466</v>
      </c>
      <c r="AA37" s="353" t="s">
        <v>2467</v>
      </c>
      <c r="AB37" s="353" t="s">
        <v>2468</v>
      </c>
      <c r="AC37" s="353" t="s">
        <v>2469</v>
      </c>
      <c r="AD37" s="353" t="s">
        <v>2470</v>
      </c>
      <c r="AM37" s="353"/>
      <c r="AO37" s="353" t="s">
        <v>2471</v>
      </c>
      <c r="AR37" s="353" t="s">
        <v>2472</v>
      </c>
      <c r="AU37" s="353" t="s">
        <v>2473</v>
      </c>
      <c r="AV37" s="353" t="s">
        <v>2474</v>
      </c>
    </row>
    <row r="38" spans="1:48">
      <c r="A38" s="352" t="s">
        <v>1103</v>
      </c>
      <c r="B38" s="353" t="s">
        <v>2475</v>
      </c>
      <c r="C38" s="353" t="s">
        <v>2476</v>
      </c>
      <c r="E38" s="353" t="s">
        <v>2477</v>
      </c>
      <c r="H38" s="353" t="s">
        <v>2478</v>
      </c>
      <c r="I38" s="353" t="s">
        <v>2479</v>
      </c>
      <c r="L38" s="353" t="s">
        <v>2480</v>
      </c>
      <c r="M38" s="353" t="s">
        <v>2481</v>
      </c>
      <c r="N38" s="353" t="s">
        <v>2482</v>
      </c>
      <c r="O38" s="353" t="s">
        <v>2483</v>
      </c>
      <c r="P38" s="353" t="s">
        <v>2484</v>
      </c>
      <c r="U38" s="353" t="s">
        <v>2485</v>
      </c>
      <c r="V38" s="353" t="s">
        <v>2486</v>
      </c>
      <c r="W38" s="353" t="s">
        <v>2487</v>
      </c>
      <c r="X38" s="353" t="s">
        <v>2488</v>
      </c>
      <c r="AA38" s="353" t="s">
        <v>2489</v>
      </c>
      <c r="AB38" s="353" t="s">
        <v>2490</v>
      </c>
      <c r="AC38" s="353" t="s">
        <v>2491</v>
      </c>
      <c r="AD38" s="353" t="s">
        <v>2492</v>
      </c>
      <c r="AM38" s="353"/>
      <c r="AO38" s="353" t="s">
        <v>2493</v>
      </c>
      <c r="AR38" s="353" t="s">
        <v>2494</v>
      </c>
      <c r="AU38" s="353" t="s">
        <v>2495</v>
      </c>
      <c r="AV38" s="353" t="s">
        <v>2496</v>
      </c>
    </row>
    <row r="39" spans="1:48">
      <c r="A39" s="352" t="s">
        <v>1104</v>
      </c>
      <c r="B39" s="353" t="s">
        <v>2497</v>
      </c>
      <c r="C39" s="353" t="s">
        <v>2498</v>
      </c>
      <c r="E39" s="353" t="s">
        <v>1989</v>
      </c>
      <c r="H39" s="353" t="s">
        <v>2499</v>
      </c>
      <c r="I39" s="353" t="s">
        <v>2500</v>
      </c>
      <c r="L39" s="353" t="s">
        <v>2501</v>
      </c>
      <c r="M39" s="353" t="s">
        <v>2502</v>
      </c>
      <c r="N39" s="353" t="s">
        <v>2503</v>
      </c>
      <c r="O39" s="353" t="s">
        <v>2504</v>
      </c>
      <c r="P39" s="353" t="s">
        <v>2505</v>
      </c>
      <c r="U39" s="353" t="s">
        <v>2506</v>
      </c>
      <c r="V39" s="353" t="s">
        <v>2507</v>
      </c>
      <c r="W39" s="353" t="s">
        <v>2508</v>
      </c>
      <c r="X39" s="353" t="s">
        <v>2509</v>
      </c>
      <c r="AA39" s="353"/>
      <c r="AB39" s="353" t="s">
        <v>2510</v>
      </c>
      <c r="AC39" s="353" t="s">
        <v>2511</v>
      </c>
      <c r="AD39" s="353" t="s">
        <v>2512</v>
      </c>
      <c r="AM39" s="353"/>
      <c r="AO39" s="353" t="s">
        <v>2513</v>
      </c>
      <c r="AR39" s="353" t="s">
        <v>2514</v>
      </c>
      <c r="AU39" s="353" t="s">
        <v>2515</v>
      </c>
      <c r="AV39" s="353" t="s">
        <v>2516</v>
      </c>
    </row>
    <row r="40" spans="1:48">
      <c r="A40" s="352" t="s">
        <v>1105</v>
      </c>
      <c r="B40" s="353" t="s">
        <v>2517</v>
      </c>
      <c r="C40" s="353" t="s">
        <v>1802</v>
      </c>
      <c r="E40" s="353" t="s">
        <v>2518</v>
      </c>
      <c r="H40" s="353" t="s">
        <v>2519</v>
      </c>
      <c r="I40" s="353" t="s">
        <v>2520</v>
      </c>
      <c r="L40" s="353" t="s">
        <v>2521</v>
      </c>
      <c r="M40" s="353" t="s">
        <v>2522</v>
      </c>
      <c r="N40" s="353" t="s">
        <v>2523</v>
      </c>
      <c r="O40" s="353" t="s">
        <v>2524</v>
      </c>
      <c r="U40" s="353" t="s">
        <v>2525</v>
      </c>
      <c r="V40" s="353" t="s">
        <v>2526</v>
      </c>
      <c r="W40" s="353" t="s">
        <v>2527</v>
      </c>
      <c r="X40" s="353" t="s">
        <v>2528</v>
      </c>
      <c r="AA40" s="353"/>
      <c r="AB40" s="353" t="s">
        <v>2529</v>
      </c>
      <c r="AC40" s="353" t="s">
        <v>2530</v>
      </c>
      <c r="AD40" s="353" t="s">
        <v>2047</v>
      </c>
      <c r="AM40" s="353"/>
      <c r="AO40" s="353" t="s">
        <v>2531</v>
      </c>
      <c r="AR40" s="353" t="s">
        <v>2532</v>
      </c>
      <c r="AU40" s="353" t="s">
        <v>2533</v>
      </c>
      <c r="AV40" s="353" t="s">
        <v>2534</v>
      </c>
    </row>
    <row r="41" spans="1:48">
      <c r="A41" s="352" t="s">
        <v>1106</v>
      </c>
      <c r="B41" s="353" t="s">
        <v>2535</v>
      </c>
      <c r="C41" s="353" t="s">
        <v>2536</v>
      </c>
      <c r="E41" s="353" t="s">
        <v>2537</v>
      </c>
      <c r="H41" s="353" t="s">
        <v>2538</v>
      </c>
      <c r="I41" s="353" t="s">
        <v>2539</v>
      </c>
      <c r="L41" s="353" t="s">
        <v>2540</v>
      </c>
      <c r="M41" s="353" t="s">
        <v>2541</v>
      </c>
      <c r="N41" s="353" t="s">
        <v>2542</v>
      </c>
      <c r="O41" s="353" t="s">
        <v>2543</v>
      </c>
      <c r="U41" s="353" t="s">
        <v>2544</v>
      </c>
      <c r="V41" s="353" t="s">
        <v>2545</v>
      </c>
      <c r="W41" s="353" t="s">
        <v>2546</v>
      </c>
      <c r="X41" s="353" t="s">
        <v>2547</v>
      </c>
      <c r="AA41" s="353"/>
      <c r="AB41" s="353" t="s">
        <v>2548</v>
      </c>
      <c r="AC41" s="353" t="s">
        <v>2549</v>
      </c>
      <c r="AD41" s="353" t="s">
        <v>2550</v>
      </c>
      <c r="AM41" s="353"/>
      <c r="AO41" s="353" t="s">
        <v>2551</v>
      </c>
      <c r="AR41" s="353" t="s">
        <v>2552</v>
      </c>
      <c r="AU41" s="353" t="s">
        <v>2553</v>
      </c>
      <c r="AV41" s="353" t="s">
        <v>2554</v>
      </c>
    </row>
    <row r="42" spans="1:48">
      <c r="A42" s="352" t="s">
        <v>1107</v>
      </c>
      <c r="B42" s="353" t="s">
        <v>2555</v>
      </c>
      <c r="C42" s="353" t="s">
        <v>2556</v>
      </c>
      <c r="H42" s="353" t="s">
        <v>2557</v>
      </c>
      <c r="I42" s="353" t="s">
        <v>2558</v>
      </c>
      <c r="L42" s="353" t="s">
        <v>2559</v>
      </c>
      <c r="M42" s="353" t="s">
        <v>2560</v>
      </c>
      <c r="N42" s="353" t="s">
        <v>2561</v>
      </c>
      <c r="O42" s="353" t="s">
        <v>2562</v>
      </c>
      <c r="U42" s="353" t="s">
        <v>2563</v>
      </c>
      <c r="V42" s="353" t="s">
        <v>2564</v>
      </c>
      <c r="W42" s="353" t="s">
        <v>2565</v>
      </c>
      <c r="X42" s="353" t="s">
        <v>2566</v>
      </c>
      <c r="AA42" s="353"/>
      <c r="AB42" s="353" t="s">
        <v>2567</v>
      </c>
      <c r="AC42" s="353" t="s">
        <v>2568</v>
      </c>
      <c r="AM42" s="353"/>
      <c r="AO42" s="353" t="s">
        <v>2569</v>
      </c>
      <c r="AR42" s="353" t="s">
        <v>2570</v>
      </c>
      <c r="AU42" s="353" t="s">
        <v>2571</v>
      </c>
      <c r="AV42" s="353" t="s">
        <v>2572</v>
      </c>
    </row>
    <row r="43" spans="1:48">
      <c r="A43" s="352" t="s">
        <v>1108</v>
      </c>
      <c r="B43" s="353" t="s">
        <v>1637</v>
      </c>
      <c r="H43" s="353" t="s">
        <v>2573</v>
      </c>
      <c r="I43" s="353" t="s">
        <v>2574</v>
      </c>
      <c r="L43" s="353" t="s">
        <v>2575</v>
      </c>
      <c r="M43" s="353" t="s">
        <v>2576</v>
      </c>
      <c r="N43" s="353" t="s">
        <v>2577</v>
      </c>
      <c r="O43" s="353" t="s">
        <v>2578</v>
      </c>
      <c r="U43" s="353" t="s">
        <v>2321</v>
      </c>
      <c r="V43" s="353" t="s">
        <v>2579</v>
      </c>
      <c r="W43" s="353" t="s">
        <v>2580</v>
      </c>
      <c r="X43" s="353" t="s">
        <v>2581</v>
      </c>
      <c r="AA43" s="353"/>
      <c r="AB43" s="353" t="s">
        <v>2582</v>
      </c>
      <c r="AC43" s="353" t="s">
        <v>2583</v>
      </c>
      <c r="AM43" s="353"/>
      <c r="AO43" s="353" t="s">
        <v>2584</v>
      </c>
      <c r="AR43" s="353" t="s">
        <v>2585</v>
      </c>
      <c r="AU43" s="353" t="s">
        <v>2586</v>
      </c>
      <c r="AV43" s="353" t="s">
        <v>2587</v>
      </c>
    </row>
    <row r="44" spans="1:48">
      <c r="A44" s="352" t="s">
        <v>1109</v>
      </c>
      <c r="B44" s="353" t="s">
        <v>2588</v>
      </c>
      <c r="H44" s="353" t="s">
        <v>2589</v>
      </c>
      <c r="I44" s="353" t="s">
        <v>2590</v>
      </c>
      <c r="L44" s="353" t="s">
        <v>2591</v>
      </c>
      <c r="M44" s="353" t="s">
        <v>2592</v>
      </c>
      <c r="N44" s="353" t="s">
        <v>2593</v>
      </c>
      <c r="O44" s="353" t="s">
        <v>2594</v>
      </c>
      <c r="U44" s="353" t="s">
        <v>2595</v>
      </c>
      <c r="V44" s="353" t="s">
        <v>2596</v>
      </c>
      <c r="W44" s="353" t="s">
        <v>2597</v>
      </c>
      <c r="X44" s="353" t="s">
        <v>2598</v>
      </c>
      <c r="AA44" s="353"/>
      <c r="AB44" s="353" t="s">
        <v>2599</v>
      </c>
      <c r="AC44" s="353" t="s">
        <v>2600</v>
      </c>
      <c r="AM44" s="353"/>
      <c r="AO44" s="353" t="s">
        <v>2601</v>
      </c>
      <c r="AR44" s="353" t="s">
        <v>2602</v>
      </c>
      <c r="AU44" s="353" t="s">
        <v>2603</v>
      </c>
    </row>
    <row r="45" spans="1:48">
      <c r="A45" s="352" t="s">
        <v>1110</v>
      </c>
      <c r="B45" s="353" t="s">
        <v>2604</v>
      </c>
      <c r="H45" s="353" t="s">
        <v>2605</v>
      </c>
      <c r="I45" s="353" t="s">
        <v>2606</v>
      </c>
      <c r="L45" s="353" t="s">
        <v>2607</v>
      </c>
      <c r="M45" s="353" t="s">
        <v>2608</v>
      </c>
      <c r="N45" s="353" t="s">
        <v>2609</v>
      </c>
      <c r="O45" s="353" t="s">
        <v>2610</v>
      </c>
      <c r="U45" s="353" t="s">
        <v>2611</v>
      </c>
      <c r="W45" s="353" t="s">
        <v>2612</v>
      </c>
      <c r="X45" s="353" t="s">
        <v>2613</v>
      </c>
      <c r="AA45" s="353"/>
      <c r="AB45" s="353" t="s">
        <v>2614</v>
      </c>
      <c r="AC45" s="353" t="s">
        <v>2615</v>
      </c>
      <c r="AM45" s="353"/>
      <c r="AO45" s="353" t="s">
        <v>2616</v>
      </c>
      <c r="AR45" s="353" t="s">
        <v>2617</v>
      </c>
      <c r="AU45" s="353" t="s">
        <v>2618</v>
      </c>
    </row>
    <row r="46" spans="1:48">
      <c r="A46" s="352" t="s">
        <v>1111</v>
      </c>
      <c r="B46" s="353" t="s">
        <v>2619</v>
      </c>
      <c r="H46" s="353" t="s">
        <v>2620</v>
      </c>
      <c r="I46" s="353" t="s">
        <v>2621</v>
      </c>
      <c r="L46" s="353" t="s">
        <v>2622</v>
      </c>
      <c r="M46" s="353" t="s">
        <v>2623</v>
      </c>
      <c r="N46" s="353" t="s">
        <v>2624</v>
      </c>
      <c r="O46" s="353" t="s">
        <v>2625</v>
      </c>
      <c r="U46" s="353" t="s">
        <v>2626</v>
      </c>
      <c r="X46" s="353" t="s">
        <v>2627</v>
      </c>
      <c r="AA46" s="353"/>
      <c r="AB46" s="353" t="s">
        <v>2628</v>
      </c>
      <c r="AC46" s="353" t="s">
        <v>2629</v>
      </c>
      <c r="AM46" s="353"/>
      <c r="AO46" s="353" t="s">
        <v>2630</v>
      </c>
      <c r="AR46" s="353" t="s">
        <v>2631</v>
      </c>
    </row>
    <row r="47" spans="1:48">
      <c r="A47" s="352" t="s">
        <v>1112</v>
      </c>
      <c r="B47" s="353" t="s">
        <v>2632</v>
      </c>
      <c r="H47" s="353" t="s">
        <v>2633</v>
      </c>
      <c r="L47" s="353" t="s">
        <v>2634</v>
      </c>
      <c r="M47" s="353" t="s">
        <v>2635</v>
      </c>
      <c r="N47" s="353" t="s">
        <v>2636</v>
      </c>
      <c r="O47" s="353" t="s">
        <v>2637</v>
      </c>
      <c r="U47" s="353" t="s">
        <v>2638</v>
      </c>
      <c r="X47" s="353" t="s">
        <v>2639</v>
      </c>
      <c r="AA47" s="353"/>
      <c r="AB47" s="353" t="s">
        <v>2640</v>
      </c>
      <c r="AC47" s="353" t="s">
        <v>2641</v>
      </c>
      <c r="AM47" s="353"/>
      <c r="AO47" s="353" t="s">
        <v>2642</v>
      </c>
      <c r="AR47" s="353" t="s">
        <v>2643</v>
      </c>
    </row>
    <row r="48" spans="1:48">
      <c r="A48" s="352" t="s">
        <v>1113</v>
      </c>
      <c r="B48" s="353" t="s">
        <v>2644</v>
      </c>
      <c r="H48" s="353" t="s">
        <v>2645</v>
      </c>
      <c r="L48" s="353" t="s">
        <v>2646</v>
      </c>
      <c r="M48" s="353" t="s">
        <v>2647</v>
      </c>
      <c r="N48" s="353" t="s">
        <v>2648</v>
      </c>
      <c r="O48" s="353" t="s">
        <v>2649</v>
      </c>
      <c r="U48" s="353" t="s">
        <v>2650</v>
      </c>
      <c r="X48" s="353" t="s">
        <v>2651</v>
      </c>
      <c r="AA48" s="353"/>
      <c r="AB48" s="353" t="s">
        <v>2652</v>
      </c>
      <c r="AC48" s="353" t="s">
        <v>2653</v>
      </c>
      <c r="AM48" s="353"/>
      <c r="AO48" s="353" t="s">
        <v>2654</v>
      </c>
      <c r="AR48" s="353" t="s">
        <v>2655</v>
      </c>
    </row>
    <row r="49" spans="1:44">
      <c r="A49" s="352" t="s">
        <v>1114</v>
      </c>
      <c r="B49" s="353" t="s">
        <v>1762</v>
      </c>
      <c r="H49" s="353" t="s">
        <v>2656</v>
      </c>
      <c r="L49" s="353" t="s">
        <v>2657</v>
      </c>
      <c r="M49" s="353" t="s">
        <v>2658</v>
      </c>
      <c r="N49" s="353" t="s">
        <v>2659</v>
      </c>
      <c r="O49" s="353" t="s">
        <v>2660</v>
      </c>
      <c r="U49" s="353" t="s">
        <v>2661</v>
      </c>
      <c r="X49" s="353" t="s">
        <v>2662</v>
      </c>
      <c r="AA49" s="353"/>
      <c r="AB49" s="353" t="s">
        <v>2663</v>
      </c>
      <c r="AC49" s="353" t="s">
        <v>2664</v>
      </c>
      <c r="AM49" s="353"/>
      <c r="AO49" s="353" t="s">
        <v>2665</v>
      </c>
      <c r="AR49" s="353" t="s">
        <v>2666</v>
      </c>
    </row>
    <row r="50" spans="1:44">
      <c r="B50" s="353" t="s">
        <v>2667</v>
      </c>
      <c r="H50" s="353" t="s">
        <v>2668</v>
      </c>
      <c r="L50" s="353" t="s">
        <v>2669</v>
      </c>
      <c r="M50" s="353" t="s">
        <v>2670</v>
      </c>
      <c r="N50" s="353" t="s">
        <v>2671</v>
      </c>
      <c r="O50" s="353" t="s">
        <v>2672</v>
      </c>
      <c r="U50" s="353" t="s">
        <v>2673</v>
      </c>
      <c r="X50" s="353" t="s">
        <v>2674</v>
      </c>
      <c r="AA50" s="353"/>
      <c r="AB50" s="353" t="s">
        <v>2675</v>
      </c>
      <c r="AC50" s="353" t="s">
        <v>2676</v>
      </c>
      <c r="AM50" s="353"/>
      <c r="AO50" s="353" t="s">
        <v>2677</v>
      </c>
      <c r="AR50" s="353" t="s">
        <v>2678</v>
      </c>
    </row>
    <row r="51" spans="1:44">
      <c r="B51" s="353" t="s">
        <v>2679</v>
      </c>
      <c r="H51" s="353" t="s">
        <v>2680</v>
      </c>
      <c r="L51" s="353" t="s">
        <v>2681</v>
      </c>
      <c r="M51" s="353" t="s">
        <v>2682</v>
      </c>
      <c r="N51" s="353" t="s">
        <v>2683</v>
      </c>
      <c r="O51" s="353" t="s">
        <v>2684</v>
      </c>
      <c r="U51" s="353" t="s">
        <v>2685</v>
      </c>
      <c r="X51" s="353" t="s">
        <v>2686</v>
      </c>
      <c r="AA51" s="353"/>
      <c r="AB51" s="353" t="s">
        <v>2687</v>
      </c>
      <c r="AC51" s="353" t="s">
        <v>2688</v>
      </c>
      <c r="AM51" s="353"/>
      <c r="AO51" s="353" t="s">
        <v>2689</v>
      </c>
      <c r="AR51" s="353" t="s">
        <v>2690</v>
      </c>
    </row>
    <row r="52" spans="1:44">
      <c r="B52" s="353" t="s">
        <v>2691</v>
      </c>
      <c r="H52" s="353" t="s">
        <v>2692</v>
      </c>
      <c r="L52" s="353" t="s">
        <v>2693</v>
      </c>
      <c r="M52" s="353" t="s">
        <v>2694</v>
      </c>
      <c r="N52" s="353" t="s">
        <v>2695</v>
      </c>
      <c r="O52" s="353" t="s">
        <v>2696</v>
      </c>
      <c r="U52" s="353" t="s">
        <v>2697</v>
      </c>
      <c r="X52" s="353" t="s">
        <v>2698</v>
      </c>
      <c r="AA52" s="353"/>
      <c r="AB52" s="353" t="s">
        <v>2699</v>
      </c>
      <c r="AM52" s="353"/>
      <c r="AO52" s="353" t="s">
        <v>2700</v>
      </c>
    </row>
    <row r="53" spans="1:44">
      <c r="B53" s="353" t="s">
        <v>2701</v>
      </c>
      <c r="H53" s="353" t="s">
        <v>2702</v>
      </c>
      <c r="L53" s="353" t="s">
        <v>2703</v>
      </c>
      <c r="M53" s="353" t="s">
        <v>2704</v>
      </c>
      <c r="N53" s="353" t="s">
        <v>2705</v>
      </c>
      <c r="O53" s="353" t="s">
        <v>2706</v>
      </c>
      <c r="U53" s="353" t="s">
        <v>2707</v>
      </c>
      <c r="X53" s="353" t="s">
        <v>2708</v>
      </c>
      <c r="AA53" s="353"/>
      <c r="AB53" s="353" t="s">
        <v>2709</v>
      </c>
      <c r="AM53" s="353"/>
      <c r="AO53" s="353" t="s">
        <v>2710</v>
      </c>
    </row>
    <row r="54" spans="1:44">
      <c r="B54" s="353" t="s">
        <v>2711</v>
      </c>
      <c r="H54" s="353" t="s">
        <v>2712</v>
      </c>
      <c r="L54" s="353" t="s">
        <v>2713</v>
      </c>
      <c r="M54" s="353" t="s">
        <v>2714</v>
      </c>
      <c r="N54" s="353" t="s">
        <v>2715</v>
      </c>
      <c r="O54" s="353" t="s">
        <v>2716</v>
      </c>
      <c r="U54" s="353" t="s">
        <v>2717</v>
      </c>
      <c r="X54" s="353" t="s">
        <v>2718</v>
      </c>
      <c r="AA54" s="353"/>
      <c r="AB54" s="353" t="s">
        <v>2719</v>
      </c>
      <c r="AM54" s="353"/>
      <c r="AO54" s="353" t="s">
        <v>2720</v>
      </c>
    </row>
    <row r="55" spans="1:44">
      <c r="B55" s="353" t="s">
        <v>2612</v>
      </c>
      <c r="H55" s="353" t="s">
        <v>2721</v>
      </c>
      <c r="L55" s="353" t="s">
        <v>2722</v>
      </c>
      <c r="M55" s="353" t="s">
        <v>2723</v>
      </c>
      <c r="N55" s="353" t="s">
        <v>2724</v>
      </c>
      <c r="O55" s="353" t="s">
        <v>2725</v>
      </c>
      <c r="U55" s="353" t="s">
        <v>2726</v>
      </c>
      <c r="X55" s="353" t="s">
        <v>2727</v>
      </c>
      <c r="AA55" s="353"/>
      <c r="AB55" s="353" t="s">
        <v>2728</v>
      </c>
      <c r="AM55" s="353"/>
      <c r="AO55" s="353" t="s">
        <v>2729</v>
      </c>
    </row>
    <row r="56" spans="1:44">
      <c r="B56" s="353" t="s">
        <v>2730</v>
      </c>
      <c r="H56" s="353" t="s">
        <v>2731</v>
      </c>
      <c r="L56" s="353" t="s">
        <v>2732</v>
      </c>
      <c r="M56" s="353" t="s">
        <v>2733</v>
      </c>
      <c r="N56" s="353" t="s">
        <v>2734</v>
      </c>
      <c r="O56" s="353" t="s">
        <v>2735</v>
      </c>
      <c r="U56" s="353" t="s">
        <v>2736</v>
      </c>
      <c r="X56" s="353" t="s">
        <v>2737</v>
      </c>
      <c r="AA56" s="353"/>
      <c r="AB56" s="353" t="s">
        <v>2738</v>
      </c>
      <c r="AM56" s="353"/>
      <c r="AO56" s="353" t="s">
        <v>2739</v>
      </c>
    </row>
    <row r="57" spans="1:44">
      <c r="B57" s="353" t="s">
        <v>2740</v>
      </c>
      <c r="H57" s="353" t="s">
        <v>2741</v>
      </c>
      <c r="L57" s="353" t="s">
        <v>2742</v>
      </c>
      <c r="M57" s="353" t="s">
        <v>2743</v>
      </c>
      <c r="N57" s="353" t="s">
        <v>2744</v>
      </c>
      <c r="O57" s="353" t="s">
        <v>2745</v>
      </c>
      <c r="U57" s="353" t="s">
        <v>2746</v>
      </c>
      <c r="X57" s="353" t="s">
        <v>2747</v>
      </c>
      <c r="AA57" s="353"/>
      <c r="AB57" s="353" t="s">
        <v>2748</v>
      </c>
      <c r="AM57" s="353"/>
      <c r="AO57" s="353" t="s">
        <v>2749</v>
      </c>
    </row>
    <row r="58" spans="1:44">
      <c r="B58" s="353" t="s">
        <v>2750</v>
      </c>
      <c r="H58" s="353" t="s">
        <v>2751</v>
      </c>
      <c r="L58" s="353" t="s">
        <v>2752</v>
      </c>
      <c r="M58" s="353" t="s">
        <v>2753</v>
      </c>
      <c r="N58" s="353" t="s">
        <v>2754</v>
      </c>
      <c r="O58" s="353" t="s">
        <v>2755</v>
      </c>
      <c r="U58" s="353" t="s">
        <v>2756</v>
      </c>
      <c r="X58" s="353" t="s">
        <v>2757</v>
      </c>
      <c r="AA58" s="353"/>
      <c r="AB58" s="353" t="s">
        <v>2758</v>
      </c>
      <c r="AM58" s="353"/>
      <c r="AO58" s="353" t="s">
        <v>2759</v>
      </c>
    </row>
    <row r="59" spans="1:44">
      <c r="B59" s="353" t="s">
        <v>2760</v>
      </c>
      <c r="H59" s="353" t="s">
        <v>2761</v>
      </c>
      <c r="L59" s="353" t="s">
        <v>2762</v>
      </c>
      <c r="M59" s="353" t="s">
        <v>2763</v>
      </c>
      <c r="N59" s="353" t="s">
        <v>2764</v>
      </c>
      <c r="O59" s="353" t="s">
        <v>2765</v>
      </c>
      <c r="U59" s="353" t="s">
        <v>2766</v>
      </c>
      <c r="X59" s="353" t="s">
        <v>2767</v>
      </c>
      <c r="AA59" s="353"/>
      <c r="AB59" s="353" t="s">
        <v>2768</v>
      </c>
      <c r="AM59" s="353"/>
      <c r="AO59" s="353" t="s">
        <v>2769</v>
      </c>
    </row>
    <row r="60" spans="1:44">
      <c r="B60" s="353" t="s">
        <v>2770</v>
      </c>
      <c r="H60" s="353" t="s">
        <v>2771</v>
      </c>
      <c r="L60" s="353" t="s">
        <v>2772</v>
      </c>
      <c r="M60" s="353" t="s">
        <v>2773</v>
      </c>
      <c r="N60" s="353" t="s">
        <v>2774</v>
      </c>
      <c r="O60" s="353" t="s">
        <v>2775</v>
      </c>
      <c r="U60" s="353" t="s">
        <v>2776</v>
      </c>
      <c r="X60" s="353" t="s">
        <v>2777</v>
      </c>
      <c r="AA60" s="353"/>
      <c r="AB60" s="353" t="s">
        <v>2778</v>
      </c>
      <c r="AM60" s="353"/>
      <c r="AO60" s="353" t="s">
        <v>2779</v>
      </c>
    </row>
    <row r="61" spans="1:44">
      <c r="B61" s="353" t="s">
        <v>2780</v>
      </c>
      <c r="H61" s="353" t="s">
        <v>2781</v>
      </c>
      <c r="L61" s="353" t="s">
        <v>2782</v>
      </c>
      <c r="M61" s="353" t="s">
        <v>2783</v>
      </c>
      <c r="N61" s="353" t="s">
        <v>2784</v>
      </c>
      <c r="U61" s="353" t="s">
        <v>2785</v>
      </c>
      <c r="X61" s="353" t="s">
        <v>2786</v>
      </c>
      <c r="AA61" s="353"/>
      <c r="AB61" s="353" t="s">
        <v>2787</v>
      </c>
      <c r="AM61" s="353"/>
      <c r="AO61" s="353" t="s">
        <v>2788</v>
      </c>
    </row>
    <row r="62" spans="1:44">
      <c r="B62" s="353" t="s">
        <v>2789</v>
      </c>
      <c r="L62" s="353" t="s">
        <v>2790</v>
      </c>
      <c r="N62" s="353" t="s">
        <v>2791</v>
      </c>
      <c r="U62" s="353" t="s">
        <v>2792</v>
      </c>
      <c r="X62" s="353" t="s">
        <v>2793</v>
      </c>
      <c r="AA62" s="353"/>
      <c r="AB62" s="353" t="s">
        <v>2794</v>
      </c>
      <c r="AM62" s="353"/>
      <c r="AO62" s="353" t="s">
        <v>1801</v>
      </c>
    </row>
    <row r="63" spans="1:44">
      <c r="B63" s="353" t="s">
        <v>2795</v>
      </c>
      <c r="L63" s="353" t="s">
        <v>2796</v>
      </c>
      <c r="N63" s="353" t="s">
        <v>2797</v>
      </c>
      <c r="U63" s="353" t="s">
        <v>2798</v>
      </c>
      <c r="X63" s="353" t="s">
        <v>2799</v>
      </c>
      <c r="AA63" s="353"/>
      <c r="AB63" s="353" t="s">
        <v>2800</v>
      </c>
      <c r="AM63" s="353"/>
      <c r="AO63" s="353" t="s">
        <v>2801</v>
      </c>
    </row>
    <row r="64" spans="1:44">
      <c r="B64" s="353" t="s">
        <v>2802</v>
      </c>
      <c r="L64" s="353" t="s">
        <v>2803</v>
      </c>
      <c r="N64" s="353" t="s">
        <v>2804</v>
      </c>
      <c r="U64" s="353" t="s">
        <v>2805</v>
      </c>
      <c r="X64" s="353" t="s">
        <v>2806</v>
      </c>
      <c r="AA64" s="353"/>
      <c r="AB64" s="353" t="s">
        <v>2807</v>
      </c>
      <c r="AM64" s="353"/>
      <c r="AO64" s="353" t="s">
        <v>2808</v>
      </c>
    </row>
    <row r="65" spans="2:41">
      <c r="B65" s="353" t="s">
        <v>2809</v>
      </c>
      <c r="L65" s="353" t="s">
        <v>2810</v>
      </c>
      <c r="U65" s="353" t="s">
        <v>2811</v>
      </c>
      <c r="X65" s="353" t="s">
        <v>2812</v>
      </c>
      <c r="AA65" s="353"/>
      <c r="AB65" s="353" t="s">
        <v>2813</v>
      </c>
      <c r="AM65" s="353"/>
      <c r="AO65" s="353" t="s">
        <v>2814</v>
      </c>
    </row>
    <row r="66" spans="2:41">
      <c r="B66" s="353" t="s">
        <v>2815</v>
      </c>
      <c r="L66" s="353" t="s">
        <v>2816</v>
      </c>
      <c r="U66" s="353" t="s">
        <v>1601</v>
      </c>
      <c r="X66" s="353" t="s">
        <v>1742</v>
      </c>
      <c r="AB66" s="353" t="s">
        <v>2817</v>
      </c>
      <c r="AM66" s="353"/>
      <c r="AO66" s="353" t="s">
        <v>2137</v>
      </c>
    </row>
    <row r="67" spans="2:41">
      <c r="B67" s="353" t="s">
        <v>2818</v>
      </c>
      <c r="L67" s="353" t="s">
        <v>2819</v>
      </c>
      <c r="U67" s="353" t="s">
        <v>2820</v>
      </c>
      <c r="X67" s="353" t="s">
        <v>2821</v>
      </c>
      <c r="AB67" s="353" t="s">
        <v>2822</v>
      </c>
      <c r="AM67" s="353"/>
      <c r="AO67" s="353" t="s">
        <v>2823</v>
      </c>
    </row>
    <row r="68" spans="2:41">
      <c r="B68" s="353" t="s">
        <v>2824</v>
      </c>
      <c r="L68" s="353" t="s">
        <v>1989</v>
      </c>
      <c r="U68" s="353" t="s">
        <v>2825</v>
      </c>
      <c r="X68" s="353" t="s">
        <v>2826</v>
      </c>
      <c r="AB68" s="353" t="s">
        <v>2827</v>
      </c>
      <c r="AM68" s="353"/>
      <c r="AO68" s="353" t="s">
        <v>2828</v>
      </c>
    </row>
    <row r="69" spans="2:41">
      <c r="B69" s="353" t="s">
        <v>2829</v>
      </c>
      <c r="L69" s="353" t="s">
        <v>2830</v>
      </c>
      <c r="U69" s="353" t="s">
        <v>2831</v>
      </c>
      <c r="X69" s="353" t="s">
        <v>2832</v>
      </c>
      <c r="AB69" s="353" t="s">
        <v>2833</v>
      </c>
      <c r="AM69" s="353"/>
      <c r="AO69" s="353" t="s">
        <v>2834</v>
      </c>
    </row>
    <row r="70" spans="2:41">
      <c r="B70" s="353" t="s">
        <v>2835</v>
      </c>
      <c r="L70" s="353" t="s">
        <v>2836</v>
      </c>
      <c r="U70" s="353" t="s">
        <v>2837</v>
      </c>
      <c r="X70" s="353" t="s">
        <v>2838</v>
      </c>
      <c r="AB70" s="353" t="s">
        <v>2839</v>
      </c>
      <c r="AM70" s="353"/>
      <c r="AO70" s="353" t="s">
        <v>2840</v>
      </c>
    </row>
    <row r="71" spans="2:41">
      <c r="B71" s="353" t="s">
        <v>2841</v>
      </c>
      <c r="L71" s="353" t="s">
        <v>2842</v>
      </c>
      <c r="U71" s="353" t="s">
        <v>2843</v>
      </c>
      <c r="X71" s="353" t="s">
        <v>2844</v>
      </c>
      <c r="AB71" s="353" t="s">
        <v>2845</v>
      </c>
      <c r="AM71" s="353"/>
      <c r="AO71" s="353" t="s">
        <v>2846</v>
      </c>
    </row>
    <row r="72" spans="2:41">
      <c r="B72" s="353" t="s">
        <v>2847</v>
      </c>
      <c r="L72" s="353" t="s">
        <v>2848</v>
      </c>
      <c r="U72" s="353" t="s">
        <v>2143</v>
      </c>
      <c r="AB72" s="353" t="s">
        <v>2641</v>
      </c>
      <c r="AM72" s="353"/>
      <c r="AO72" s="353" t="s">
        <v>2849</v>
      </c>
    </row>
    <row r="73" spans="2:41">
      <c r="B73" s="353" t="s">
        <v>2850</v>
      </c>
      <c r="L73" s="353" t="s">
        <v>2851</v>
      </c>
      <c r="U73" s="353" t="s">
        <v>2852</v>
      </c>
      <c r="AB73" s="353" t="s">
        <v>2853</v>
      </c>
      <c r="AM73" s="353"/>
      <c r="AO73" s="353" t="s">
        <v>2854</v>
      </c>
    </row>
    <row r="74" spans="2:41">
      <c r="B74" s="353" t="s">
        <v>2855</v>
      </c>
      <c r="L74" s="353" t="s">
        <v>2856</v>
      </c>
      <c r="U74" s="353" t="s">
        <v>2857</v>
      </c>
      <c r="AB74" s="353" t="s">
        <v>2858</v>
      </c>
      <c r="AM74" s="353"/>
      <c r="AO74" s="353" t="s">
        <v>2859</v>
      </c>
    </row>
    <row r="75" spans="2:41">
      <c r="B75" s="353" t="s">
        <v>2860</v>
      </c>
      <c r="U75" s="353" t="s">
        <v>2861</v>
      </c>
      <c r="AM75" s="353"/>
    </row>
    <row r="76" spans="2:41">
      <c r="B76" s="353" t="s">
        <v>2862</v>
      </c>
      <c r="U76" s="353" t="s">
        <v>2863</v>
      </c>
      <c r="AM76" s="353"/>
    </row>
    <row r="77" spans="2:41">
      <c r="B77" s="353" t="s">
        <v>2864</v>
      </c>
      <c r="U77" s="353" t="s">
        <v>2865</v>
      </c>
      <c r="AM77" s="353"/>
    </row>
    <row r="78" spans="2:41">
      <c r="B78" s="353" t="s">
        <v>2866</v>
      </c>
      <c r="U78" s="353" t="s">
        <v>2867</v>
      </c>
      <c r="AM78" s="353"/>
    </row>
    <row r="79" spans="2:41">
      <c r="B79" s="353" t="s">
        <v>2868</v>
      </c>
      <c r="U79" s="353" t="s">
        <v>2869</v>
      </c>
      <c r="AM79" s="353"/>
    </row>
    <row r="80" spans="2:41">
      <c r="B80" s="353" t="s">
        <v>2870</v>
      </c>
      <c r="AM80" s="353"/>
    </row>
    <row r="81" spans="2:39">
      <c r="B81" s="353" t="s">
        <v>2871</v>
      </c>
      <c r="AM81" s="353"/>
    </row>
    <row r="82" spans="2:39">
      <c r="B82" s="353" t="s">
        <v>2872</v>
      </c>
      <c r="AM82" s="353"/>
    </row>
    <row r="83" spans="2:39">
      <c r="B83" s="353" t="s">
        <v>2873</v>
      </c>
      <c r="AM83" s="353"/>
    </row>
    <row r="84" spans="2:39">
      <c r="B84" s="353" t="s">
        <v>2874</v>
      </c>
      <c r="AM84" s="353"/>
    </row>
    <row r="85" spans="2:39">
      <c r="B85" s="353" t="s">
        <v>2875</v>
      </c>
      <c r="AM85" s="353"/>
    </row>
    <row r="86" spans="2:39">
      <c r="B86" s="353" t="s">
        <v>2876</v>
      </c>
      <c r="AM86" s="353"/>
    </row>
    <row r="87" spans="2:39">
      <c r="B87" s="353" t="s">
        <v>2877</v>
      </c>
      <c r="AM87" s="353"/>
    </row>
    <row r="88" spans="2:39">
      <c r="B88" s="353" t="s">
        <v>2878</v>
      </c>
      <c r="AM88" s="353"/>
    </row>
    <row r="89" spans="2:39">
      <c r="B89" s="353" t="s">
        <v>2879</v>
      </c>
      <c r="AM89" s="353"/>
    </row>
    <row r="90" spans="2:39">
      <c r="B90" s="353" t="s">
        <v>2880</v>
      </c>
      <c r="AM90" s="353"/>
    </row>
    <row r="91" spans="2:39">
      <c r="B91" s="353" t="s">
        <v>2881</v>
      </c>
      <c r="AM91" s="353"/>
    </row>
    <row r="92" spans="2:39">
      <c r="B92" s="353" t="s">
        <v>2882</v>
      </c>
      <c r="AM92" s="353"/>
    </row>
    <row r="93" spans="2:39">
      <c r="B93" s="353" t="s">
        <v>2883</v>
      </c>
      <c r="AM93" s="353"/>
    </row>
    <row r="94" spans="2:39">
      <c r="B94" s="353" t="s">
        <v>2884</v>
      </c>
      <c r="AM94" s="353"/>
    </row>
    <row r="95" spans="2:39">
      <c r="B95" s="353" t="s">
        <v>2885</v>
      </c>
      <c r="AM95" s="353"/>
    </row>
    <row r="96" spans="2:39">
      <c r="B96" s="353" t="s">
        <v>2886</v>
      </c>
      <c r="AM96" s="353"/>
    </row>
    <row r="97" spans="2:39">
      <c r="B97" s="353" t="s">
        <v>2887</v>
      </c>
      <c r="AM97" s="353"/>
    </row>
    <row r="98" spans="2:39">
      <c r="B98" s="353" t="s">
        <v>2888</v>
      </c>
      <c r="AM98" s="353"/>
    </row>
    <row r="99" spans="2:39">
      <c r="B99" s="353" t="s">
        <v>2889</v>
      </c>
      <c r="AM99" s="353"/>
    </row>
    <row r="100" spans="2:39">
      <c r="B100" s="353" t="s">
        <v>2890</v>
      </c>
      <c r="AM100" s="353"/>
    </row>
    <row r="101" spans="2:39">
      <c r="B101" s="353" t="s">
        <v>2891</v>
      </c>
      <c r="AM101" s="353"/>
    </row>
    <row r="102" spans="2:39">
      <c r="B102" s="353" t="s">
        <v>2892</v>
      </c>
      <c r="AM102" s="353"/>
    </row>
    <row r="103" spans="2:39">
      <c r="B103" s="353" t="s">
        <v>2893</v>
      </c>
      <c r="AM103" s="353"/>
    </row>
    <row r="104" spans="2:39">
      <c r="B104" s="353" t="s">
        <v>2894</v>
      </c>
      <c r="AM104" s="353"/>
    </row>
    <row r="105" spans="2:39">
      <c r="B105" s="353" t="s">
        <v>2895</v>
      </c>
      <c r="AM105" s="353"/>
    </row>
    <row r="106" spans="2:39">
      <c r="B106" s="353" t="s">
        <v>2896</v>
      </c>
      <c r="AM106" s="353"/>
    </row>
    <row r="107" spans="2:39">
      <c r="B107" s="353" t="s">
        <v>2897</v>
      </c>
      <c r="AM107" s="353"/>
    </row>
    <row r="108" spans="2:39">
      <c r="B108" s="353" t="s">
        <v>2898</v>
      </c>
      <c r="AM108" s="353"/>
    </row>
    <row r="109" spans="2:39">
      <c r="B109" s="353" t="s">
        <v>2899</v>
      </c>
      <c r="AM109" s="353"/>
    </row>
    <row r="110" spans="2:39">
      <c r="B110" s="353" t="s">
        <v>2900</v>
      </c>
      <c r="AM110" s="353"/>
    </row>
    <row r="111" spans="2:39">
      <c r="B111" s="353" t="s">
        <v>2901</v>
      </c>
      <c r="AM111" s="353"/>
    </row>
    <row r="112" spans="2:39">
      <c r="B112" s="353" t="s">
        <v>2902</v>
      </c>
      <c r="AM112" s="353"/>
    </row>
    <row r="113" spans="2:39">
      <c r="B113" s="353" t="s">
        <v>2903</v>
      </c>
      <c r="AM113" s="353"/>
    </row>
    <row r="114" spans="2:39">
      <c r="B114" s="353" t="s">
        <v>2904</v>
      </c>
      <c r="AM114" s="353"/>
    </row>
    <row r="115" spans="2:39">
      <c r="B115" s="353" t="s">
        <v>2905</v>
      </c>
      <c r="AM115" s="353"/>
    </row>
    <row r="116" spans="2:39">
      <c r="B116" s="353" t="s">
        <v>2906</v>
      </c>
      <c r="AM116" s="353"/>
    </row>
    <row r="117" spans="2:39">
      <c r="B117" s="353" t="s">
        <v>2907</v>
      </c>
      <c r="AM117" s="353"/>
    </row>
    <row r="118" spans="2:39">
      <c r="B118" s="353" t="s">
        <v>2908</v>
      </c>
      <c r="AM118" s="353"/>
    </row>
    <row r="119" spans="2:39">
      <c r="B119" s="353" t="s">
        <v>2909</v>
      </c>
      <c r="AM119" s="353"/>
    </row>
    <row r="120" spans="2:39">
      <c r="B120" s="353" t="s">
        <v>2910</v>
      </c>
      <c r="AM120" s="353"/>
    </row>
    <row r="121" spans="2:39">
      <c r="B121" s="353" t="s">
        <v>2911</v>
      </c>
      <c r="AM121" s="353"/>
    </row>
    <row r="122" spans="2:39">
      <c r="B122" s="353" t="s">
        <v>2912</v>
      </c>
      <c r="AM122" s="353"/>
    </row>
    <row r="123" spans="2:39">
      <c r="B123" s="353" t="s">
        <v>2913</v>
      </c>
      <c r="AM123" s="353"/>
    </row>
    <row r="124" spans="2:39">
      <c r="B124" s="353" t="s">
        <v>2914</v>
      </c>
      <c r="AM124" s="353"/>
    </row>
    <row r="125" spans="2:39">
      <c r="B125" s="353" t="s">
        <v>2915</v>
      </c>
      <c r="AM125" s="353"/>
    </row>
    <row r="126" spans="2:39">
      <c r="B126" s="353" t="s">
        <v>2916</v>
      </c>
      <c r="AM126" s="353"/>
    </row>
    <row r="127" spans="2:39">
      <c r="B127" s="353" t="s">
        <v>2917</v>
      </c>
      <c r="AM127" s="353"/>
    </row>
    <row r="128" spans="2:39">
      <c r="B128" s="353" t="s">
        <v>2918</v>
      </c>
      <c r="AM128" s="353"/>
    </row>
    <row r="129" spans="2:39">
      <c r="B129" s="353" t="s">
        <v>2919</v>
      </c>
      <c r="AM129" s="353"/>
    </row>
    <row r="130" spans="2:39">
      <c r="B130" s="353" t="s">
        <v>2920</v>
      </c>
      <c r="AM130" s="353"/>
    </row>
    <row r="131" spans="2:39">
      <c r="B131" s="353" t="s">
        <v>2921</v>
      </c>
      <c r="AM131" s="353"/>
    </row>
    <row r="132" spans="2:39">
      <c r="B132" s="353" t="s">
        <v>2922</v>
      </c>
      <c r="AM132" s="353"/>
    </row>
    <row r="133" spans="2:39">
      <c r="B133" s="353" t="s">
        <v>2923</v>
      </c>
      <c r="AM133" s="353"/>
    </row>
    <row r="134" spans="2:39">
      <c r="B134" s="353" t="s">
        <v>2924</v>
      </c>
      <c r="AM134" s="353"/>
    </row>
    <row r="135" spans="2:39">
      <c r="B135" s="353" t="s">
        <v>2925</v>
      </c>
      <c r="AM135" s="353"/>
    </row>
    <row r="136" spans="2:39">
      <c r="B136" s="353" t="s">
        <v>2926</v>
      </c>
      <c r="AM136" s="353"/>
    </row>
    <row r="137" spans="2:39">
      <c r="B137" s="353" t="s">
        <v>2927</v>
      </c>
      <c r="AM137" s="353"/>
    </row>
    <row r="138" spans="2:39">
      <c r="B138" s="353" t="s">
        <v>2928</v>
      </c>
      <c r="AM138" s="353"/>
    </row>
    <row r="139" spans="2:39">
      <c r="B139" s="353" t="s">
        <v>2929</v>
      </c>
      <c r="AM139" s="353"/>
    </row>
    <row r="140" spans="2:39">
      <c r="B140" s="353" t="s">
        <v>2930</v>
      </c>
      <c r="AM140" s="353"/>
    </row>
    <row r="141" spans="2:39">
      <c r="B141" s="353" t="s">
        <v>2931</v>
      </c>
      <c r="AM141" s="353"/>
    </row>
    <row r="142" spans="2:39">
      <c r="B142" s="353" t="s">
        <v>2932</v>
      </c>
      <c r="AM142" s="353"/>
    </row>
    <row r="143" spans="2:39">
      <c r="B143" s="353" t="s">
        <v>2933</v>
      </c>
      <c r="AM143" s="353"/>
    </row>
    <row r="144" spans="2:39">
      <c r="B144" s="353" t="s">
        <v>2934</v>
      </c>
      <c r="AM144" s="353"/>
    </row>
    <row r="145" spans="2:39">
      <c r="B145" s="353" t="s">
        <v>2935</v>
      </c>
      <c r="AM145" s="353"/>
    </row>
    <row r="146" spans="2:39">
      <c r="B146" s="353" t="s">
        <v>2936</v>
      </c>
      <c r="AM146" s="353"/>
    </row>
    <row r="147" spans="2:39">
      <c r="B147" s="353" t="s">
        <v>2937</v>
      </c>
      <c r="AM147" s="353"/>
    </row>
    <row r="148" spans="2:39">
      <c r="B148" s="353" t="s">
        <v>2938</v>
      </c>
      <c r="AM148" s="353"/>
    </row>
    <row r="149" spans="2:39">
      <c r="B149" s="353" t="s">
        <v>2939</v>
      </c>
      <c r="AM149" s="353"/>
    </row>
    <row r="150" spans="2:39">
      <c r="B150" s="353" t="s">
        <v>2940</v>
      </c>
      <c r="AM150" s="353"/>
    </row>
    <row r="151" spans="2:39">
      <c r="B151" s="353" t="s">
        <v>2941</v>
      </c>
      <c r="AM151" s="353"/>
    </row>
    <row r="152" spans="2:39">
      <c r="B152" s="353" t="s">
        <v>2942</v>
      </c>
      <c r="AM152" s="353"/>
    </row>
    <row r="153" spans="2:39">
      <c r="B153" s="353" t="s">
        <v>2943</v>
      </c>
      <c r="AM153" s="353"/>
    </row>
    <row r="154" spans="2:39">
      <c r="B154" s="353" t="s">
        <v>2944</v>
      </c>
      <c r="AM154" s="353"/>
    </row>
    <row r="155" spans="2:39">
      <c r="B155" s="353" t="s">
        <v>1934</v>
      </c>
      <c r="AM155" s="353"/>
    </row>
    <row r="156" spans="2:39">
      <c r="B156" s="353" t="s">
        <v>2945</v>
      </c>
      <c r="AM156" s="353"/>
    </row>
    <row r="157" spans="2:39">
      <c r="B157" s="353" t="s">
        <v>2946</v>
      </c>
      <c r="AM157" s="353"/>
    </row>
    <row r="158" spans="2:39">
      <c r="B158" s="353" t="s">
        <v>2947</v>
      </c>
      <c r="AM158" s="353"/>
    </row>
    <row r="159" spans="2:39">
      <c r="B159" s="353" t="s">
        <v>2948</v>
      </c>
      <c r="AM159" s="353"/>
    </row>
    <row r="160" spans="2:39">
      <c r="B160" s="353" t="s">
        <v>2949</v>
      </c>
      <c r="AM160" s="353"/>
    </row>
    <row r="161" spans="2:39">
      <c r="B161" s="353" t="s">
        <v>2950</v>
      </c>
      <c r="AM161" s="353"/>
    </row>
    <row r="162" spans="2:39">
      <c r="B162" s="353" t="s">
        <v>2951</v>
      </c>
      <c r="AM162" s="353"/>
    </row>
    <row r="163" spans="2:39">
      <c r="B163" s="353" t="s">
        <v>2952</v>
      </c>
      <c r="AM163" s="353"/>
    </row>
    <row r="164" spans="2:39">
      <c r="B164" s="353" t="s">
        <v>2953</v>
      </c>
      <c r="AM164" s="353"/>
    </row>
    <row r="165" spans="2:39">
      <c r="B165" s="353" t="s">
        <v>2954</v>
      </c>
      <c r="AM165" s="353"/>
    </row>
    <row r="166" spans="2:39">
      <c r="B166" s="353" t="s">
        <v>2955</v>
      </c>
      <c r="AM166" s="353"/>
    </row>
    <row r="167" spans="2:39">
      <c r="B167" s="353" t="s">
        <v>2527</v>
      </c>
      <c r="AM167" s="353"/>
    </row>
    <row r="168" spans="2:39">
      <c r="B168" s="353" t="s">
        <v>2956</v>
      </c>
      <c r="AM168" s="353"/>
    </row>
    <row r="169" spans="2:39">
      <c r="B169" s="353" t="s">
        <v>2957</v>
      </c>
      <c r="AM169" s="353"/>
    </row>
    <row r="170" spans="2:39">
      <c r="B170" s="353" t="s">
        <v>2958</v>
      </c>
      <c r="AM170" s="353"/>
    </row>
    <row r="171" spans="2:39">
      <c r="B171" s="353" t="s">
        <v>2959</v>
      </c>
      <c r="AM171" s="353"/>
    </row>
    <row r="172" spans="2:39">
      <c r="B172" s="353" t="s">
        <v>2960</v>
      </c>
      <c r="AM172" s="353"/>
    </row>
    <row r="173" spans="2:39">
      <c r="B173" s="353" t="s">
        <v>2961</v>
      </c>
      <c r="AM173" s="353"/>
    </row>
    <row r="174" spans="2:39">
      <c r="B174" s="353" t="s">
        <v>1601</v>
      </c>
      <c r="AM174" s="353"/>
    </row>
    <row r="175" spans="2:39">
      <c r="B175" s="353" t="s">
        <v>2962</v>
      </c>
      <c r="AM175" s="353"/>
    </row>
    <row r="176" spans="2:39">
      <c r="B176" s="353" t="s">
        <v>2963</v>
      </c>
      <c r="AM176" s="353"/>
    </row>
    <row r="177" spans="2:39">
      <c r="B177" s="353" t="s">
        <v>2964</v>
      </c>
      <c r="AM177" s="353"/>
    </row>
    <row r="178" spans="2:39">
      <c r="B178" s="353" t="s">
        <v>2965</v>
      </c>
      <c r="AM178" s="353"/>
    </row>
    <row r="179" spans="2:39">
      <c r="B179" s="353" t="s">
        <v>2966</v>
      </c>
      <c r="AM179" s="353"/>
    </row>
    <row r="180" spans="2:39">
      <c r="B180" s="353" t="s">
        <v>2967</v>
      </c>
      <c r="AM180" s="353"/>
    </row>
    <row r="181" spans="2:39">
      <c r="B181" s="353" t="s">
        <v>2968</v>
      </c>
      <c r="AM181" s="353"/>
    </row>
    <row r="182" spans="2:39">
      <c r="B182" s="353" t="s">
        <v>2969</v>
      </c>
      <c r="AM182" s="353"/>
    </row>
    <row r="183" spans="2:39">
      <c r="B183" s="353" t="s">
        <v>2970</v>
      </c>
      <c r="AM183" s="353"/>
    </row>
    <row r="184" spans="2:39">
      <c r="B184" s="353" t="s">
        <v>2971</v>
      </c>
      <c r="AM184" s="353"/>
    </row>
    <row r="185" spans="2:39">
      <c r="B185" s="353" t="s">
        <v>2972</v>
      </c>
      <c r="AM185" s="353"/>
    </row>
    <row r="186" spans="2:39">
      <c r="B186" s="353" t="s">
        <v>2973</v>
      </c>
      <c r="AM186" s="353"/>
    </row>
    <row r="187" spans="2:39">
      <c r="B187" s="353" t="s">
        <v>2974</v>
      </c>
      <c r="AM187" s="353"/>
    </row>
    <row r="188" spans="2:39">
      <c r="B188" s="353" t="s">
        <v>2975</v>
      </c>
      <c r="AM188" s="353"/>
    </row>
    <row r="189" spans="2:39">
      <c r="B189" s="353" t="s">
        <v>2976</v>
      </c>
      <c r="AM189" s="353"/>
    </row>
    <row r="190" spans="2:39">
      <c r="B190" s="353" t="s">
        <v>2977</v>
      </c>
      <c r="AM190" s="353"/>
    </row>
    <row r="191" spans="2:39">
      <c r="B191" s="353" t="s">
        <v>2978</v>
      </c>
      <c r="AM191" s="353"/>
    </row>
    <row r="192" spans="2:39">
      <c r="B192" s="353" t="s">
        <v>2979</v>
      </c>
      <c r="AM192" s="353"/>
    </row>
    <row r="193" spans="2:39">
      <c r="B193" s="353" t="s">
        <v>2980</v>
      </c>
      <c r="AM193" s="353"/>
    </row>
    <row r="194" spans="2:39">
      <c r="B194" s="353" t="s">
        <v>2981</v>
      </c>
      <c r="AM194" s="353"/>
    </row>
    <row r="195" spans="2:39">
      <c r="B195" s="353" t="s">
        <v>2982</v>
      </c>
      <c r="AM195" s="353"/>
    </row>
    <row r="196" spans="2:39">
      <c r="B196" s="353" t="s">
        <v>2983</v>
      </c>
      <c r="AM196" s="353"/>
    </row>
    <row r="197" spans="2:39">
      <c r="AM197" s="353"/>
    </row>
    <row r="198" spans="2:39">
      <c r="AM198" s="353"/>
    </row>
    <row r="199" spans="2:39">
      <c r="AM199" s="353"/>
    </row>
    <row r="200" spans="2:39">
      <c r="AM200" s="353"/>
    </row>
  </sheetData>
  <phoneticPr fontId="10"/>
  <pageMargins left="0.7" right="0.7" top="0.75" bottom="0.75" header="0.3" footer="0.3"/>
  <pageSetup paperSize="9" scale="30"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tabColor theme="0" tint="-0.499984740745262"/>
  </sheetPr>
  <dimension ref="A1:I1903"/>
  <sheetViews>
    <sheetView zoomScale="115" zoomScaleNormal="115" workbookViewId="0">
      <selection activeCell="N94" sqref="N94:R94"/>
    </sheetView>
  </sheetViews>
  <sheetFormatPr defaultColWidth="9" defaultRowHeight="13.5"/>
  <cols>
    <col min="1" max="1" width="15.125" style="351" bestFit="1" customWidth="1"/>
    <col min="2" max="2" width="10.125" style="351" bestFit="1" customWidth="1"/>
    <col min="3" max="3" width="17.125" style="351" bestFit="1" customWidth="1"/>
    <col min="4" max="4" width="23.125" style="351" customWidth="1"/>
    <col min="5" max="5" width="15.125" style="351" bestFit="1" customWidth="1"/>
    <col min="6" max="6" width="0" style="351" hidden="1" customWidth="1"/>
    <col min="7" max="16384" width="9" style="351"/>
  </cols>
  <sheetData>
    <row r="1" spans="1:6">
      <c r="A1" s="353" t="s">
        <v>2984</v>
      </c>
      <c r="B1" s="353" t="s">
        <v>2985</v>
      </c>
      <c r="C1" s="353" t="s">
        <v>2986</v>
      </c>
      <c r="D1" s="351" t="s">
        <v>2987</v>
      </c>
      <c r="E1" s="353" t="s">
        <v>2984</v>
      </c>
    </row>
    <row r="2" spans="1:6">
      <c r="A2" s="353">
        <v>101</v>
      </c>
      <c r="B2" s="353" t="s">
        <v>1069</v>
      </c>
      <c r="C2" s="353" t="s">
        <v>1115</v>
      </c>
      <c r="D2" s="351" t="str">
        <f>B2&amp;C2</f>
        <v>北海道札幌市中央区</v>
      </c>
      <c r="E2" s="353">
        <v>101</v>
      </c>
      <c r="F2" s="351">
        <f>COUNTIF(D:D,D2)</f>
        <v>1</v>
      </c>
    </row>
    <row r="3" spans="1:6">
      <c r="A3" s="353">
        <v>102</v>
      </c>
      <c r="B3" s="353" t="s">
        <v>1069</v>
      </c>
      <c r="C3" s="353" t="s">
        <v>2988</v>
      </c>
      <c r="D3" s="351" t="str">
        <f t="shared" ref="D3:D66" si="0">B3&amp;C3</f>
        <v>北海道札幌市北区</v>
      </c>
      <c r="E3" s="353">
        <v>102</v>
      </c>
      <c r="F3" s="351">
        <f t="shared" ref="F3:F66" si="1">COUNTIF(D:D,D3)</f>
        <v>1</v>
      </c>
    </row>
    <row r="4" spans="1:6">
      <c r="A4" s="353">
        <v>103</v>
      </c>
      <c r="B4" s="353" t="s">
        <v>1069</v>
      </c>
      <c r="C4" s="353" t="s">
        <v>2989</v>
      </c>
      <c r="D4" s="351" t="str">
        <f t="shared" si="0"/>
        <v>北海道札幌市東区</v>
      </c>
      <c r="E4" s="353">
        <v>103</v>
      </c>
      <c r="F4" s="351">
        <f t="shared" si="1"/>
        <v>1</v>
      </c>
    </row>
    <row r="5" spans="1:6">
      <c r="A5" s="353">
        <v>104</v>
      </c>
      <c r="B5" s="353" t="s">
        <v>1069</v>
      </c>
      <c r="C5" s="353" t="s">
        <v>2990</v>
      </c>
      <c r="D5" s="351" t="str">
        <f t="shared" si="0"/>
        <v>北海道札幌市白石区</v>
      </c>
      <c r="E5" s="353">
        <v>104</v>
      </c>
      <c r="F5" s="351">
        <f t="shared" si="1"/>
        <v>1</v>
      </c>
    </row>
    <row r="6" spans="1:6">
      <c r="A6" s="353">
        <v>105</v>
      </c>
      <c r="B6" s="353" t="s">
        <v>1069</v>
      </c>
      <c r="C6" s="353" t="s">
        <v>2991</v>
      </c>
      <c r="D6" s="351" t="str">
        <f t="shared" si="0"/>
        <v>北海道札幌市豊平区</v>
      </c>
      <c r="E6" s="353">
        <v>105</v>
      </c>
      <c r="F6" s="351">
        <f t="shared" si="1"/>
        <v>1</v>
      </c>
    </row>
    <row r="7" spans="1:6">
      <c r="A7" s="353">
        <v>106</v>
      </c>
      <c r="B7" s="353" t="s">
        <v>1069</v>
      </c>
      <c r="C7" s="353" t="s">
        <v>2992</v>
      </c>
      <c r="D7" s="351" t="str">
        <f t="shared" si="0"/>
        <v>北海道札幌市南区</v>
      </c>
      <c r="E7" s="353">
        <v>106</v>
      </c>
      <c r="F7" s="351">
        <f t="shared" si="1"/>
        <v>1</v>
      </c>
    </row>
    <row r="8" spans="1:6">
      <c r="A8" s="353">
        <v>107</v>
      </c>
      <c r="B8" s="353" t="s">
        <v>1069</v>
      </c>
      <c r="C8" s="353" t="s">
        <v>2993</v>
      </c>
      <c r="D8" s="351" t="str">
        <f t="shared" si="0"/>
        <v>北海道札幌市西区</v>
      </c>
      <c r="E8" s="353">
        <v>107</v>
      </c>
      <c r="F8" s="351">
        <f t="shared" si="1"/>
        <v>1</v>
      </c>
    </row>
    <row r="9" spans="1:6">
      <c r="A9" s="353">
        <v>108</v>
      </c>
      <c r="B9" s="353" t="s">
        <v>1069</v>
      </c>
      <c r="C9" s="353" t="s">
        <v>2994</v>
      </c>
      <c r="D9" s="351" t="str">
        <f t="shared" si="0"/>
        <v>北海道札幌市厚別区</v>
      </c>
      <c r="E9" s="353">
        <v>108</v>
      </c>
      <c r="F9" s="351">
        <f t="shared" si="1"/>
        <v>1</v>
      </c>
    </row>
    <row r="10" spans="1:6">
      <c r="A10" s="353">
        <v>109</v>
      </c>
      <c r="B10" s="353" t="s">
        <v>1069</v>
      </c>
      <c r="C10" s="353" t="s">
        <v>2995</v>
      </c>
      <c r="D10" s="351" t="str">
        <f t="shared" si="0"/>
        <v>北海道札幌市手稲区</v>
      </c>
      <c r="E10" s="353">
        <v>109</v>
      </c>
      <c r="F10" s="351">
        <f t="shared" si="1"/>
        <v>1</v>
      </c>
    </row>
    <row r="11" spans="1:6">
      <c r="A11" s="353">
        <v>110</v>
      </c>
      <c r="B11" s="353" t="s">
        <v>1069</v>
      </c>
      <c r="C11" s="353" t="s">
        <v>2996</v>
      </c>
      <c r="D11" s="351" t="str">
        <f t="shared" si="0"/>
        <v>北海道札幌市清田区</v>
      </c>
      <c r="E11" s="353">
        <v>110</v>
      </c>
      <c r="F11" s="351">
        <f t="shared" si="1"/>
        <v>1</v>
      </c>
    </row>
    <row r="12" spans="1:6">
      <c r="A12" s="353">
        <v>202</v>
      </c>
      <c r="B12" s="353" t="s">
        <v>1069</v>
      </c>
      <c r="C12" s="353" t="s">
        <v>1584</v>
      </c>
      <c r="D12" s="351" t="str">
        <f t="shared" si="0"/>
        <v>北海道函館市</v>
      </c>
      <c r="E12" s="353">
        <v>202</v>
      </c>
      <c r="F12" s="351">
        <f t="shared" si="1"/>
        <v>1</v>
      </c>
    </row>
    <row r="13" spans="1:6">
      <c r="A13" s="353">
        <v>203</v>
      </c>
      <c r="B13" s="353" t="s">
        <v>1069</v>
      </c>
      <c r="C13" s="353" t="s">
        <v>1631</v>
      </c>
      <c r="D13" s="351" t="str">
        <f t="shared" si="0"/>
        <v>北海道小樽市</v>
      </c>
      <c r="E13" s="353">
        <v>203</v>
      </c>
      <c r="F13" s="351">
        <f t="shared" si="1"/>
        <v>1</v>
      </c>
    </row>
    <row r="14" spans="1:6">
      <c r="A14" s="353">
        <v>204</v>
      </c>
      <c r="B14" s="353" t="s">
        <v>1069</v>
      </c>
      <c r="C14" s="353" t="s">
        <v>1678</v>
      </c>
      <c r="D14" s="351" t="str">
        <f t="shared" si="0"/>
        <v>北海道旭川市</v>
      </c>
      <c r="E14" s="353">
        <v>204</v>
      </c>
      <c r="F14" s="351">
        <f t="shared" si="1"/>
        <v>1</v>
      </c>
    </row>
    <row r="15" spans="1:6">
      <c r="A15" s="353">
        <v>205</v>
      </c>
      <c r="B15" s="353" t="s">
        <v>1069</v>
      </c>
      <c r="C15" s="353" t="s">
        <v>1725</v>
      </c>
      <c r="D15" s="351" t="str">
        <f t="shared" si="0"/>
        <v>北海道室蘭市</v>
      </c>
      <c r="E15" s="353">
        <v>205</v>
      </c>
      <c r="F15" s="351">
        <f t="shared" si="1"/>
        <v>1</v>
      </c>
    </row>
    <row r="16" spans="1:6">
      <c r="A16" s="353">
        <v>206</v>
      </c>
      <c r="B16" s="353" t="s">
        <v>1069</v>
      </c>
      <c r="C16" s="353" t="s">
        <v>1772</v>
      </c>
      <c r="D16" s="351" t="str">
        <f t="shared" si="0"/>
        <v>北海道釧路市</v>
      </c>
      <c r="E16" s="353">
        <v>206</v>
      </c>
      <c r="F16" s="351">
        <f t="shared" si="1"/>
        <v>1</v>
      </c>
    </row>
    <row r="17" spans="1:6">
      <c r="A17" s="353">
        <v>207</v>
      </c>
      <c r="B17" s="353" t="s">
        <v>1069</v>
      </c>
      <c r="C17" s="353" t="s">
        <v>1819</v>
      </c>
      <c r="D17" s="351" t="str">
        <f t="shared" si="0"/>
        <v>北海道帯広市</v>
      </c>
      <c r="E17" s="353">
        <v>207</v>
      </c>
      <c r="F17" s="351">
        <f t="shared" si="1"/>
        <v>1</v>
      </c>
    </row>
    <row r="18" spans="1:6">
      <c r="A18" s="353">
        <v>208</v>
      </c>
      <c r="B18" s="353" t="s">
        <v>1069</v>
      </c>
      <c r="C18" s="353" t="s">
        <v>1865</v>
      </c>
      <c r="D18" s="351" t="str">
        <f t="shared" si="0"/>
        <v>北海道北見市</v>
      </c>
      <c r="E18" s="353">
        <v>208</v>
      </c>
      <c r="F18" s="351">
        <f t="shared" si="1"/>
        <v>1</v>
      </c>
    </row>
    <row r="19" spans="1:6">
      <c r="A19" s="353">
        <v>209</v>
      </c>
      <c r="B19" s="353" t="s">
        <v>1069</v>
      </c>
      <c r="C19" s="353" t="s">
        <v>1909</v>
      </c>
      <c r="D19" s="351" t="str">
        <f t="shared" si="0"/>
        <v>北海道夕張市</v>
      </c>
      <c r="E19" s="353">
        <v>209</v>
      </c>
      <c r="F19" s="351">
        <f t="shared" si="1"/>
        <v>1</v>
      </c>
    </row>
    <row r="20" spans="1:6">
      <c r="A20" s="353">
        <v>210</v>
      </c>
      <c r="B20" s="353" t="s">
        <v>1069</v>
      </c>
      <c r="C20" s="353" t="s">
        <v>1950</v>
      </c>
      <c r="D20" s="351" t="str">
        <f t="shared" si="0"/>
        <v>北海道岩見沢市</v>
      </c>
      <c r="E20" s="353">
        <v>210</v>
      </c>
      <c r="F20" s="351">
        <f t="shared" si="1"/>
        <v>1</v>
      </c>
    </row>
    <row r="21" spans="1:6">
      <c r="A21" s="353">
        <v>211</v>
      </c>
      <c r="B21" s="353" t="s">
        <v>1069</v>
      </c>
      <c r="C21" s="353" t="s">
        <v>1993</v>
      </c>
      <c r="D21" s="351" t="str">
        <f t="shared" si="0"/>
        <v>北海道網走市</v>
      </c>
      <c r="E21" s="353">
        <v>211</v>
      </c>
      <c r="F21" s="351">
        <f t="shared" si="1"/>
        <v>1</v>
      </c>
    </row>
    <row r="22" spans="1:6">
      <c r="A22" s="353">
        <v>212</v>
      </c>
      <c r="B22" s="353" t="s">
        <v>1069</v>
      </c>
      <c r="C22" s="353" t="s">
        <v>2031</v>
      </c>
      <c r="D22" s="351" t="str">
        <f t="shared" si="0"/>
        <v>北海道留萌市</v>
      </c>
      <c r="E22" s="353">
        <v>212</v>
      </c>
      <c r="F22" s="351">
        <f t="shared" si="1"/>
        <v>1</v>
      </c>
    </row>
    <row r="23" spans="1:6">
      <c r="A23" s="353">
        <v>213</v>
      </c>
      <c r="B23" s="353" t="s">
        <v>1069</v>
      </c>
      <c r="C23" s="353" t="s">
        <v>2067</v>
      </c>
      <c r="D23" s="351" t="str">
        <f t="shared" si="0"/>
        <v>北海道苫小牧市</v>
      </c>
      <c r="E23" s="353">
        <v>213</v>
      </c>
      <c r="F23" s="351">
        <f t="shared" si="1"/>
        <v>1</v>
      </c>
    </row>
    <row r="24" spans="1:6">
      <c r="A24" s="353">
        <v>214</v>
      </c>
      <c r="B24" s="353" t="s">
        <v>1069</v>
      </c>
      <c r="C24" s="353" t="s">
        <v>2101</v>
      </c>
      <c r="D24" s="351" t="str">
        <f t="shared" si="0"/>
        <v>北海道稚内市</v>
      </c>
      <c r="E24" s="353">
        <v>214</v>
      </c>
      <c r="F24" s="351">
        <f t="shared" si="1"/>
        <v>1</v>
      </c>
    </row>
    <row r="25" spans="1:6">
      <c r="A25" s="353">
        <v>215</v>
      </c>
      <c r="B25" s="353" t="s">
        <v>1069</v>
      </c>
      <c r="C25" s="353" t="s">
        <v>2134</v>
      </c>
      <c r="D25" s="351" t="str">
        <f t="shared" si="0"/>
        <v>北海道美唄市</v>
      </c>
      <c r="E25" s="353">
        <v>215</v>
      </c>
      <c r="F25" s="351">
        <f t="shared" si="1"/>
        <v>1</v>
      </c>
    </row>
    <row r="26" spans="1:6">
      <c r="A26" s="353">
        <v>216</v>
      </c>
      <c r="B26" s="353" t="s">
        <v>1069</v>
      </c>
      <c r="C26" s="353" t="s">
        <v>2169</v>
      </c>
      <c r="D26" s="351" t="str">
        <f t="shared" si="0"/>
        <v>北海道芦別市</v>
      </c>
      <c r="E26" s="353">
        <v>216</v>
      </c>
      <c r="F26" s="351">
        <f t="shared" si="1"/>
        <v>1</v>
      </c>
    </row>
    <row r="27" spans="1:6">
      <c r="A27" s="353">
        <v>217</v>
      </c>
      <c r="B27" s="353" t="s">
        <v>1069</v>
      </c>
      <c r="C27" s="353" t="s">
        <v>2203</v>
      </c>
      <c r="D27" s="351" t="str">
        <f t="shared" si="0"/>
        <v>北海道江別市</v>
      </c>
      <c r="E27" s="353">
        <v>217</v>
      </c>
      <c r="F27" s="351">
        <f t="shared" si="1"/>
        <v>1</v>
      </c>
    </row>
    <row r="28" spans="1:6">
      <c r="A28" s="353">
        <v>218</v>
      </c>
      <c r="B28" s="353" t="s">
        <v>1069</v>
      </c>
      <c r="C28" s="353" t="s">
        <v>2235</v>
      </c>
      <c r="D28" s="351" t="str">
        <f t="shared" si="0"/>
        <v>北海道赤平市</v>
      </c>
      <c r="E28" s="353">
        <v>218</v>
      </c>
      <c r="F28" s="351">
        <f t="shared" si="1"/>
        <v>1</v>
      </c>
    </row>
    <row r="29" spans="1:6">
      <c r="A29" s="353">
        <v>219</v>
      </c>
      <c r="B29" s="353" t="s">
        <v>1069</v>
      </c>
      <c r="C29" s="353" t="s">
        <v>2266</v>
      </c>
      <c r="D29" s="351" t="str">
        <f t="shared" si="0"/>
        <v>北海道紋別市</v>
      </c>
      <c r="E29" s="353">
        <v>219</v>
      </c>
      <c r="F29" s="351">
        <f t="shared" si="1"/>
        <v>1</v>
      </c>
    </row>
    <row r="30" spans="1:6">
      <c r="A30" s="353">
        <v>220</v>
      </c>
      <c r="B30" s="353" t="s">
        <v>1069</v>
      </c>
      <c r="C30" s="353" t="s">
        <v>2296</v>
      </c>
      <c r="D30" s="351" t="str">
        <f t="shared" si="0"/>
        <v>北海道士別市</v>
      </c>
      <c r="E30" s="353">
        <v>220</v>
      </c>
      <c r="F30" s="351">
        <f t="shared" si="1"/>
        <v>1</v>
      </c>
    </row>
    <row r="31" spans="1:6">
      <c r="A31" s="353">
        <v>221</v>
      </c>
      <c r="B31" s="353" t="s">
        <v>1069</v>
      </c>
      <c r="C31" s="353" t="s">
        <v>2324</v>
      </c>
      <c r="D31" s="351" t="str">
        <f t="shared" si="0"/>
        <v>北海道名寄市</v>
      </c>
      <c r="E31" s="353">
        <v>221</v>
      </c>
      <c r="F31" s="351">
        <f t="shared" si="1"/>
        <v>1</v>
      </c>
    </row>
    <row r="32" spans="1:6">
      <c r="A32" s="353">
        <v>222</v>
      </c>
      <c r="B32" s="353" t="s">
        <v>1069</v>
      </c>
      <c r="C32" s="353" t="s">
        <v>2352</v>
      </c>
      <c r="D32" s="351" t="str">
        <f t="shared" si="0"/>
        <v>北海道三笠市</v>
      </c>
      <c r="E32" s="353">
        <v>222</v>
      </c>
      <c r="F32" s="351">
        <f t="shared" si="1"/>
        <v>1</v>
      </c>
    </row>
    <row r="33" spans="1:6">
      <c r="A33" s="353">
        <v>223</v>
      </c>
      <c r="B33" s="353" t="s">
        <v>1069</v>
      </c>
      <c r="C33" s="353" t="s">
        <v>2378</v>
      </c>
      <c r="D33" s="351" t="str">
        <f t="shared" si="0"/>
        <v>北海道根室市</v>
      </c>
      <c r="E33" s="353">
        <v>223</v>
      </c>
      <c r="F33" s="351">
        <f t="shared" si="1"/>
        <v>1</v>
      </c>
    </row>
    <row r="34" spans="1:6">
      <c r="A34" s="353">
        <v>224</v>
      </c>
      <c r="B34" s="353" t="s">
        <v>1069</v>
      </c>
      <c r="C34" s="353" t="s">
        <v>2401</v>
      </c>
      <c r="D34" s="351" t="str">
        <f t="shared" si="0"/>
        <v>北海道千歳市</v>
      </c>
      <c r="E34" s="353">
        <v>224</v>
      </c>
      <c r="F34" s="351">
        <f t="shared" si="1"/>
        <v>1</v>
      </c>
    </row>
    <row r="35" spans="1:6">
      <c r="A35" s="353">
        <v>225</v>
      </c>
      <c r="B35" s="353" t="s">
        <v>1069</v>
      </c>
      <c r="C35" s="353" t="s">
        <v>2426</v>
      </c>
      <c r="D35" s="351" t="str">
        <f t="shared" si="0"/>
        <v>北海道滝川市</v>
      </c>
      <c r="E35" s="353">
        <v>225</v>
      </c>
      <c r="F35" s="351">
        <f t="shared" si="1"/>
        <v>1</v>
      </c>
    </row>
    <row r="36" spans="1:6">
      <c r="A36" s="353">
        <v>226</v>
      </c>
      <c r="B36" s="353" t="s">
        <v>1069</v>
      </c>
      <c r="C36" s="353" t="s">
        <v>2451</v>
      </c>
      <c r="D36" s="351" t="str">
        <f t="shared" si="0"/>
        <v>北海道砂川市</v>
      </c>
      <c r="E36" s="353">
        <v>226</v>
      </c>
      <c r="F36" s="351">
        <f t="shared" si="1"/>
        <v>1</v>
      </c>
    </row>
    <row r="37" spans="1:6">
      <c r="A37" s="353">
        <v>227</v>
      </c>
      <c r="B37" s="353" t="s">
        <v>1069</v>
      </c>
      <c r="C37" s="353" t="s">
        <v>2475</v>
      </c>
      <c r="D37" s="351" t="str">
        <f t="shared" si="0"/>
        <v>北海道歌志内市</v>
      </c>
      <c r="E37" s="353">
        <v>227</v>
      </c>
      <c r="F37" s="351">
        <f t="shared" si="1"/>
        <v>1</v>
      </c>
    </row>
    <row r="38" spans="1:6">
      <c r="A38" s="353">
        <v>228</v>
      </c>
      <c r="B38" s="353" t="s">
        <v>1069</v>
      </c>
      <c r="C38" s="353" t="s">
        <v>2497</v>
      </c>
      <c r="D38" s="351" t="str">
        <f t="shared" si="0"/>
        <v>北海道深川市</v>
      </c>
      <c r="E38" s="353">
        <v>228</v>
      </c>
      <c r="F38" s="351">
        <f t="shared" si="1"/>
        <v>1</v>
      </c>
    </row>
    <row r="39" spans="1:6">
      <c r="A39" s="353">
        <v>229</v>
      </c>
      <c r="B39" s="353" t="s">
        <v>1069</v>
      </c>
      <c r="C39" s="353" t="s">
        <v>2517</v>
      </c>
      <c r="D39" s="351" t="str">
        <f t="shared" si="0"/>
        <v>北海道富良野市</v>
      </c>
      <c r="E39" s="353">
        <v>229</v>
      </c>
      <c r="F39" s="351">
        <f t="shared" si="1"/>
        <v>1</v>
      </c>
    </row>
    <row r="40" spans="1:6">
      <c r="A40" s="353">
        <v>230</v>
      </c>
      <c r="B40" s="353" t="s">
        <v>1069</v>
      </c>
      <c r="C40" s="353" t="s">
        <v>2535</v>
      </c>
      <c r="D40" s="351" t="str">
        <f t="shared" si="0"/>
        <v>北海道登別市</v>
      </c>
      <c r="E40" s="353">
        <v>230</v>
      </c>
      <c r="F40" s="351">
        <f t="shared" si="1"/>
        <v>1</v>
      </c>
    </row>
    <row r="41" spans="1:6">
      <c r="A41" s="353">
        <v>231</v>
      </c>
      <c r="B41" s="353" t="s">
        <v>1069</v>
      </c>
      <c r="C41" s="353" t="s">
        <v>2555</v>
      </c>
      <c r="D41" s="351" t="str">
        <f t="shared" si="0"/>
        <v>北海道恵庭市</v>
      </c>
      <c r="E41" s="353">
        <v>231</v>
      </c>
      <c r="F41" s="351">
        <f t="shared" si="1"/>
        <v>1</v>
      </c>
    </row>
    <row r="42" spans="1:6">
      <c r="A42" s="353">
        <v>233</v>
      </c>
      <c r="B42" s="353" t="s">
        <v>1069</v>
      </c>
      <c r="C42" s="353" t="s">
        <v>1637</v>
      </c>
      <c r="D42" s="351" t="str">
        <f t="shared" si="0"/>
        <v>北海道伊達市</v>
      </c>
      <c r="E42" s="353">
        <v>233</v>
      </c>
      <c r="F42" s="351">
        <f t="shared" si="1"/>
        <v>1</v>
      </c>
    </row>
    <row r="43" spans="1:6">
      <c r="A43" s="353">
        <v>234</v>
      </c>
      <c r="B43" s="353" t="s">
        <v>1069</v>
      </c>
      <c r="C43" s="353" t="s">
        <v>2588</v>
      </c>
      <c r="D43" s="351" t="str">
        <f t="shared" si="0"/>
        <v>北海道北広島市</v>
      </c>
      <c r="E43" s="353">
        <v>234</v>
      </c>
      <c r="F43" s="351">
        <f t="shared" si="1"/>
        <v>1</v>
      </c>
    </row>
    <row r="44" spans="1:6">
      <c r="A44" s="353">
        <v>235</v>
      </c>
      <c r="B44" s="353" t="s">
        <v>1069</v>
      </c>
      <c r="C44" s="353" t="s">
        <v>2604</v>
      </c>
      <c r="D44" s="351" t="str">
        <f t="shared" si="0"/>
        <v>北海道石狩市</v>
      </c>
      <c r="E44" s="353">
        <v>235</v>
      </c>
      <c r="F44" s="351">
        <f t="shared" si="1"/>
        <v>1</v>
      </c>
    </row>
    <row r="45" spans="1:6">
      <c r="A45" s="353">
        <v>236</v>
      </c>
      <c r="B45" s="353" t="s">
        <v>1069</v>
      </c>
      <c r="C45" s="353" t="s">
        <v>2619</v>
      </c>
      <c r="D45" s="351" t="str">
        <f t="shared" si="0"/>
        <v>北海道北斗市</v>
      </c>
      <c r="E45" s="353">
        <v>236</v>
      </c>
      <c r="F45" s="351">
        <f t="shared" si="1"/>
        <v>1</v>
      </c>
    </row>
    <row r="46" spans="1:6">
      <c r="A46" s="353">
        <v>303</v>
      </c>
      <c r="B46" s="353" t="s">
        <v>1069</v>
      </c>
      <c r="C46" s="353" t="s">
        <v>2632</v>
      </c>
      <c r="D46" s="351" t="str">
        <f t="shared" si="0"/>
        <v>北海道当別町</v>
      </c>
      <c r="E46" s="353">
        <v>303</v>
      </c>
      <c r="F46" s="351">
        <f t="shared" si="1"/>
        <v>1</v>
      </c>
    </row>
    <row r="47" spans="1:6">
      <c r="A47" s="353">
        <v>304</v>
      </c>
      <c r="B47" s="353" t="s">
        <v>1069</v>
      </c>
      <c r="C47" s="353" t="s">
        <v>2644</v>
      </c>
      <c r="D47" s="351" t="str">
        <f t="shared" si="0"/>
        <v>北海道新篠津村</v>
      </c>
      <c r="E47" s="353">
        <v>304</v>
      </c>
      <c r="F47" s="351">
        <f t="shared" si="1"/>
        <v>1</v>
      </c>
    </row>
    <row r="48" spans="1:6">
      <c r="A48" s="353">
        <v>331</v>
      </c>
      <c r="B48" s="353" t="s">
        <v>1069</v>
      </c>
      <c r="C48" s="353" t="s">
        <v>1762</v>
      </c>
      <c r="D48" s="351" t="str">
        <f t="shared" si="0"/>
        <v>北海道松前町</v>
      </c>
      <c r="E48" s="353">
        <v>331</v>
      </c>
      <c r="F48" s="351">
        <f t="shared" si="1"/>
        <v>1</v>
      </c>
    </row>
    <row r="49" spans="1:6">
      <c r="A49" s="353">
        <v>332</v>
      </c>
      <c r="B49" s="353" t="s">
        <v>1069</v>
      </c>
      <c r="C49" s="353" t="s">
        <v>2667</v>
      </c>
      <c r="D49" s="351" t="str">
        <f t="shared" si="0"/>
        <v>北海道福島町</v>
      </c>
      <c r="E49" s="353">
        <v>332</v>
      </c>
      <c r="F49" s="351">
        <f t="shared" si="1"/>
        <v>1</v>
      </c>
    </row>
    <row r="50" spans="1:6">
      <c r="A50" s="353">
        <v>333</v>
      </c>
      <c r="B50" s="353" t="s">
        <v>1069</v>
      </c>
      <c r="C50" s="353" t="s">
        <v>2679</v>
      </c>
      <c r="D50" s="351" t="str">
        <f t="shared" si="0"/>
        <v>北海道知内町</v>
      </c>
      <c r="E50" s="353">
        <v>333</v>
      </c>
      <c r="F50" s="351">
        <f t="shared" si="1"/>
        <v>1</v>
      </c>
    </row>
    <row r="51" spans="1:6">
      <c r="A51" s="353">
        <v>334</v>
      </c>
      <c r="B51" s="353" t="s">
        <v>1069</v>
      </c>
      <c r="C51" s="353" t="s">
        <v>2691</v>
      </c>
      <c r="D51" s="351" t="str">
        <f t="shared" si="0"/>
        <v>北海道木古内町</v>
      </c>
      <c r="E51" s="353">
        <v>334</v>
      </c>
      <c r="F51" s="351">
        <f t="shared" si="1"/>
        <v>1</v>
      </c>
    </row>
    <row r="52" spans="1:6">
      <c r="A52" s="353">
        <v>337</v>
      </c>
      <c r="B52" s="353" t="s">
        <v>1069</v>
      </c>
      <c r="C52" s="353" t="s">
        <v>2701</v>
      </c>
      <c r="D52" s="351" t="str">
        <f t="shared" si="0"/>
        <v>北海道七飯町</v>
      </c>
      <c r="E52" s="353">
        <v>337</v>
      </c>
      <c r="F52" s="351">
        <f t="shared" si="1"/>
        <v>1</v>
      </c>
    </row>
    <row r="53" spans="1:6">
      <c r="A53" s="353">
        <v>343</v>
      </c>
      <c r="B53" s="353" t="s">
        <v>1069</v>
      </c>
      <c r="C53" s="353" t="s">
        <v>2711</v>
      </c>
      <c r="D53" s="351" t="str">
        <f t="shared" si="0"/>
        <v>北海道鹿部町</v>
      </c>
      <c r="E53" s="353">
        <v>343</v>
      </c>
      <c r="F53" s="351">
        <f t="shared" si="1"/>
        <v>1</v>
      </c>
    </row>
    <row r="54" spans="1:6">
      <c r="A54" s="353">
        <v>345</v>
      </c>
      <c r="B54" s="353" t="s">
        <v>1069</v>
      </c>
      <c r="C54" s="353" t="s">
        <v>2612</v>
      </c>
      <c r="D54" s="351" t="str">
        <f t="shared" si="0"/>
        <v>北海道森町</v>
      </c>
      <c r="E54" s="353">
        <v>345</v>
      </c>
      <c r="F54" s="351">
        <f t="shared" si="1"/>
        <v>1</v>
      </c>
    </row>
    <row r="55" spans="1:6">
      <c r="A55" s="353">
        <v>346</v>
      </c>
      <c r="B55" s="353" t="s">
        <v>1069</v>
      </c>
      <c r="C55" s="353" t="s">
        <v>2730</v>
      </c>
      <c r="D55" s="351" t="str">
        <f t="shared" si="0"/>
        <v>北海道八雲町</v>
      </c>
      <c r="E55" s="353">
        <v>346</v>
      </c>
      <c r="F55" s="351">
        <f t="shared" si="1"/>
        <v>1</v>
      </c>
    </row>
    <row r="56" spans="1:6">
      <c r="A56" s="353">
        <v>347</v>
      </c>
      <c r="B56" s="353" t="s">
        <v>1069</v>
      </c>
      <c r="C56" s="353" t="s">
        <v>2740</v>
      </c>
      <c r="D56" s="351" t="str">
        <f t="shared" si="0"/>
        <v>北海道長万部町</v>
      </c>
      <c r="E56" s="353">
        <v>347</v>
      </c>
      <c r="F56" s="351">
        <f t="shared" si="1"/>
        <v>1</v>
      </c>
    </row>
    <row r="57" spans="1:6">
      <c r="A57" s="353">
        <v>361</v>
      </c>
      <c r="B57" s="353" t="s">
        <v>1069</v>
      </c>
      <c r="C57" s="353" t="s">
        <v>2750</v>
      </c>
      <c r="D57" s="351" t="str">
        <f t="shared" si="0"/>
        <v>北海道江差町</v>
      </c>
      <c r="E57" s="353">
        <v>361</v>
      </c>
      <c r="F57" s="351">
        <f t="shared" si="1"/>
        <v>1</v>
      </c>
    </row>
    <row r="58" spans="1:6">
      <c r="A58" s="353">
        <v>362</v>
      </c>
      <c r="B58" s="353" t="s">
        <v>1069</v>
      </c>
      <c r="C58" s="353" t="s">
        <v>2760</v>
      </c>
      <c r="D58" s="351" t="str">
        <f t="shared" si="0"/>
        <v>北海道上ノ国町</v>
      </c>
      <c r="E58" s="353">
        <v>362</v>
      </c>
      <c r="F58" s="351">
        <f t="shared" si="1"/>
        <v>1</v>
      </c>
    </row>
    <row r="59" spans="1:6">
      <c r="A59" s="353">
        <v>363</v>
      </c>
      <c r="B59" s="353" t="s">
        <v>1069</v>
      </c>
      <c r="C59" s="353" t="s">
        <v>2770</v>
      </c>
      <c r="D59" s="351" t="str">
        <f t="shared" si="0"/>
        <v>北海道厚沢部町</v>
      </c>
      <c r="E59" s="353">
        <v>363</v>
      </c>
      <c r="F59" s="351">
        <f t="shared" si="1"/>
        <v>1</v>
      </c>
    </row>
    <row r="60" spans="1:6">
      <c r="A60" s="353">
        <v>364</v>
      </c>
      <c r="B60" s="353" t="s">
        <v>1069</v>
      </c>
      <c r="C60" s="353" t="s">
        <v>2780</v>
      </c>
      <c r="D60" s="351" t="str">
        <f t="shared" si="0"/>
        <v>北海道乙部町</v>
      </c>
      <c r="E60" s="353">
        <v>364</v>
      </c>
      <c r="F60" s="351">
        <f t="shared" si="1"/>
        <v>1</v>
      </c>
    </row>
    <row r="61" spans="1:6">
      <c r="A61" s="353">
        <v>367</v>
      </c>
      <c r="B61" s="353" t="s">
        <v>1069</v>
      </c>
      <c r="C61" s="353" t="s">
        <v>2789</v>
      </c>
      <c r="D61" s="351" t="str">
        <f t="shared" si="0"/>
        <v>北海道奥尻町</v>
      </c>
      <c r="E61" s="353">
        <v>367</v>
      </c>
      <c r="F61" s="351">
        <f t="shared" si="1"/>
        <v>1</v>
      </c>
    </row>
    <row r="62" spans="1:6">
      <c r="A62" s="353">
        <v>370</v>
      </c>
      <c r="B62" s="353" t="s">
        <v>1069</v>
      </c>
      <c r="C62" s="353" t="s">
        <v>2795</v>
      </c>
      <c r="D62" s="351" t="str">
        <f t="shared" si="0"/>
        <v>北海道今金町</v>
      </c>
      <c r="E62" s="353">
        <v>370</v>
      </c>
      <c r="F62" s="351">
        <f t="shared" si="1"/>
        <v>1</v>
      </c>
    </row>
    <row r="63" spans="1:6">
      <c r="A63" s="353">
        <v>371</v>
      </c>
      <c r="B63" s="353" t="s">
        <v>1069</v>
      </c>
      <c r="C63" s="353" t="s">
        <v>2802</v>
      </c>
      <c r="D63" s="351" t="str">
        <f t="shared" si="0"/>
        <v>北海道せたな町</v>
      </c>
      <c r="E63" s="353">
        <v>371</v>
      </c>
      <c r="F63" s="351">
        <f t="shared" si="1"/>
        <v>1</v>
      </c>
    </row>
    <row r="64" spans="1:6">
      <c r="A64" s="353">
        <v>391</v>
      </c>
      <c r="B64" s="353" t="s">
        <v>1069</v>
      </c>
      <c r="C64" s="353" t="s">
        <v>2809</v>
      </c>
      <c r="D64" s="351" t="str">
        <f t="shared" si="0"/>
        <v>北海道島牧村</v>
      </c>
      <c r="E64" s="353">
        <v>391</v>
      </c>
      <c r="F64" s="351">
        <f t="shared" si="1"/>
        <v>1</v>
      </c>
    </row>
    <row r="65" spans="1:9">
      <c r="A65" s="353">
        <v>392</v>
      </c>
      <c r="B65" s="353" t="s">
        <v>1069</v>
      </c>
      <c r="C65" s="353" t="s">
        <v>2815</v>
      </c>
      <c r="D65" s="351" t="str">
        <f t="shared" si="0"/>
        <v>北海道寿都町</v>
      </c>
      <c r="E65" s="353">
        <v>392</v>
      </c>
      <c r="F65" s="351">
        <f t="shared" si="1"/>
        <v>1</v>
      </c>
    </row>
    <row r="66" spans="1:9">
      <c r="A66" s="353">
        <v>393</v>
      </c>
      <c r="B66" s="353" t="s">
        <v>1069</v>
      </c>
      <c r="C66" s="353" t="s">
        <v>2818</v>
      </c>
      <c r="D66" s="351" t="str">
        <f t="shared" si="0"/>
        <v>北海道黒松内町</v>
      </c>
      <c r="E66" s="353">
        <v>393</v>
      </c>
      <c r="F66" s="351">
        <f t="shared" si="1"/>
        <v>1</v>
      </c>
    </row>
    <row r="67" spans="1:9">
      <c r="A67" s="353">
        <v>394</v>
      </c>
      <c r="B67" s="353" t="s">
        <v>1069</v>
      </c>
      <c r="C67" s="353" t="s">
        <v>2824</v>
      </c>
      <c r="D67" s="351" t="str">
        <f t="shared" ref="D67:D130" si="2">B67&amp;C67</f>
        <v>北海道蘭越町</v>
      </c>
      <c r="E67" s="353">
        <v>394</v>
      </c>
      <c r="F67" s="351">
        <f t="shared" ref="F67:F130" si="3">COUNTIF(D:D,D67)</f>
        <v>1</v>
      </c>
    </row>
    <row r="68" spans="1:9">
      <c r="A68" s="353">
        <v>395</v>
      </c>
      <c r="B68" s="353" t="s">
        <v>1069</v>
      </c>
      <c r="C68" s="353" t="s">
        <v>2829</v>
      </c>
      <c r="D68" s="351" t="str">
        <f t="shared" si="2"/>
        <v>北海道ニセコ町</v>
      </c>
      <c r="E68" s="353">
        <v>395</v>
      </c>
      <c r="F68" s="351">
        <f t="shared" si="3"/>
        <v>1</v>
      </c>
    </row>
    <row r="69" spans="1:9">
      <c r="A69" s="353">
        <v>396</v>
      </c>
      <c r="B69" s="353" t="s">
        <v>1069</v>
      </c>
      <c r="C69" s="353" t="s">
        <v>2835</v>
      </c>
      <c r="D69" s="351" t="str">
        <f t="shared" si="2"/>
        <v>北海道真狩村</v>
      </c>
      <c r="E69" s="353">
        <v>396</v>
      </c>
      <c r="F69" s="351">
        <f t="shared" si="3"/>
        <v>1</v>
      </c>
    </row>
    <row r="70" spans="1:9">
      <c r="A70" s="353">
        <v>397</v>
      </c>
      <c r="B70" s="353" t="s">
        <v>1069</v>
      </c>
      <c r="C70" s="353" t="s">
        <v>2841</v>
      </c>
      <c r="D70" s="351" t="str">
        <f t="shared" si="2"/>
        <v>北海道留寿都村</v>
      </c>
      <c r="E70" s="353">
        <v>397</v>
      </c>
      <c r="F70" s="351">
        <f t="shared" si="3"/>
        <v>1</v>
      </c>
    </row>
    <row r="71" spans="1:9">
      <c r="A71" s="353">
        <v>398</v>
      </c>
      <c r="B71" s="353" t="s">
        <v>1069</v>
      </c>
      <c r="C71" s="353" t="s">
        <v>2847</v>
      </c>
      <c r="D71" s="351" t="str">
        <f t="shared" si="2"/>
        <v>北海道喜茂別町</v>
      </c>
      <c r="E71" s="353">
        <v>398</v>
      </c>
      <c r="F71" s="351">
        <f t="shared" si="3"/>
        <v>1</v>
      </c>
    </row>
    <row r="72" spans="1:9">
      <c r="A72" s="353">
        <v>399</v>
      </c>
      <c r="B72" s="353" t="s">
        <v>1069</v>
      </c>
      <c r="C72" s="353" t="s">
        <v>2850</v>
      </c>
      <c r="D72" s="351" t="str">
        <f t="shared" si="2"/>
        <v>北海道京極町</v>
      </c>
      <c r="E72" s="353">
        <v>399</v>
      </c>
      <c r="F72" s="351">
        <f t="shared" si="3"/>
        <v>1</v>
      </c>
    </row>
    <row r="73" spans="1:9">
      <c r="A73" s="353">
        <v>400</v>
      </c>
      <c r="B73" s="353" t="s">
        <v>1069</v>
      </c>
      <c r="C73" s="353" t="s">
        <v>2855</v>
      </c>
      <c r="D73" s="351" t="str">
        <f t="shared" si="2"/>
        <v>北海道倶知安町</v>
      </c>
      <c r="E73" s="353">
        <v>400</v>
      </c>
      <c r="F73" s="351">
        <f t="shared" si="3"/>
        <v>1</v>
      </c>
    </row>
    <row r="74" spans="1:9">
      <c r="A74" s="353">
        <v>401</v>
      </c>
      <c r="B74" s="353" t="s">
        <v>1069</v>
      </c>
      <c r="C74" s="353" t="s">
        <v>2860</v>
      </c>
      <c r="D74" s="351" t="str">
        <f t="shared" si="2"/>
        <v>北海道共和町</v>
      </c>
      <c r="E74" s="353">
        <v>401</v>
      </c>
      <c r="F74" s="351">
        <f t="shared" si="3"/>
        <v>1</v>
      </c>
    </row>
    <row r="75" spans="1:9">
      <c r="A75" s="353">
        <v>402</v>
      </c>
      <c r="B75" s="353" t="s">
        <v>1069</v>
      </c>
      <c r="C75" s="353" t="s">
        <v>2862</v>
      </c>
      <c r="D75" s="351" t="str">
        <f t="shared" si="2"/>
        <v>北海道岩内町</v>
      </c>
      <c r="E75" s="353">
        <v>402</v>
      </c>
      <c r="F75" s="351">
        <f t="shared" si="3"/>
        <v>1</v>
      </c>
    </row>
    <row r="76" spans="1:9">
      <c r="A76" s="353">
        <v>403</v>
      </c>
      <c r="B76" s="353" t="s">
        <v>1069</v>
      </c>
      <c r="C76" s="353" t="s">
        <v>2997</v>
      </c>
      <c r="D76" s="351" t="str">
        <f t="shared" si="2"/>
        <v>北海道泊村　（古宇郡）</v>
      </c>
      <c r="E76" s="353">
        <v>403</v>
      </c>
      <c r="F76" s="351">
        <f t="shared" si="3"/>
        <v>1</v>
      </c>
      <c r="I76" s="351" t="s">
        <v>2998</v>
      </c>
    </row>
    <row r="77" spans="1:9">
      <c r="A77" s="353">
        <v>404</v>
      </c>
      <c r="B77" s="353" t="s">
        <v>1069</v>
      </c>
      <c r="C77" s="353" t="s">
        <v>2866</v>
      </c>
      <c r="D77" s="351" t="str">
        <f t="shared" si="2"/>
        <v>北海道神恵内村</v>
      </c>
      <c r="E77" s="353">
        <v>404</v>
      </c>
      <c r="F77" s="351">
        <f t="shared" si="3"/>
        <v>1</v>
      </c>
    </row>
    <row r="78" spans="1:9">
      <c r="A78" s="353">
        <v>405</v>
      </c>
      <c r="B78" s="353" t="s">
        <v>1069</v>
      </c>
      <c r="C78" s="353" t="s">
        <v>2868</v>
      </c>
      <c r="D78" s="351" t="str">
        <f t="shared" si="2"/>
        <v>北海道積丹町</v>
      </c>
      <c r="E78" s="353">
        <v>405</v>
      </c>
      <c r="F78" s="351">
        <f t="shared" si="3"/>
        <v>1</v>
      </c>
    </row>
    <row r="79" spans="1:9">
      <c r="A79" s="353">
        <v>406</v>
      </c>
      <c r="B79" s="353" t="s">
        <v>1069</v>
      </c>
      <c r="C79" s="353" t="s">
        <v>2870</v>
      </c>
      <c r="D79" s="351" t="str">
        <f t="shared" si="2"/>
        <v>北海道古平町</v>
      </c>
      <c r="E79" s="353">
        <v>406</v>
      </c>
      <c r="F79" s="351">
        <f t="shared" si="3"/>
        <v>1</v>
      </c>
    </row>
    <row r="80" spans="1:9">
      <c r="A80" s="353">
        <v>407</v>
      </c>
      <c r="B80" s="353" t="s">
        <v>1069</v>
      </c>
      <c r="C80" s="353" t="s">
        <v>2871</v>
      </c>
      <c r="D80" s="351" t="str">
        <f t="shared" si="2"/>
        <v>北海道仁木町</v>
      </c>
      <c r="E80" s="353">
        <v>407</v>
      </c>
      <c r="F80" s="351">
        <f t="shared" si="3"/>
        <v>1</v>
      </c>
    </row>
    <row r="81" spans="1:6">
      <c r="A81" s="353">
        <v>408</v>
      </c>
      <c r="B81" s="353" t="s">
        <v>1069</v>
      </c>
      <c r="C81" s="353" t="s">
        <v>2872</v>
      </c>
      <c r="D81" s="351" t="str">
        <f t="shared" si="2"/>
        <v>北海道余市町</v>
      </c>
      <c r="E81" s="353">
        <v>408</v>
      </c>
      <c r="F81" s="351">
        <f t="shared" si="3"/>
        <v>1</v>
      </c>
    </row>
    <row r="82" spans="1:6">
      <c r="A82" s="353">
        <v>409</v>
      </c>
      <c r="B82" s="353" t="s">
        <v>1069</v>
      </c>
      <c r="C82" s="353" t="s">
        <v>2873</v>
      </c>
      <c r="D82" s="351" t="str">
        <f t="shared" si="2"/>
        <v>北海道赤井川村</v>
      </c>
      <c r="E82" s="353">
        <v>409</v>
      </c>
      <c r="F82" s="351">
        <f t="shared" si="3"/>
        <v>1</v>
      </c>
    </row>
    <row r="83" spans="1:6">
      <c r="A83" s="353">
        <v>423</v>
      </c>
      <c r="B83" s="353" t="s">
        <v>1069</v>
      </c>
      <c r="C83" s="353" t="s">
        <v>2874</v>
      </c>
      <c r="D83" s="351" t="str">
        <f t="shared" si="2"/>
        <v>北海道南幌町</v>
      </c>
      <c r="E83" s="353">
        <v>423</v>
      </c>
      <c r="F83" s="351">
        <f t="shared" si="3"/>
        <v>1</v>
      </c>
    </row>
    <row r="84" spans="1:6">
      <c r="A84" s="353">
        <v>424</v>
      </c>
      <c r="B84" s="353" t="s">
        <v>1069</v>
      </c>
      <c r="C84" s="353" t="s">
        <v>2875</v>
      </c>
      <c r="D84" s="351" t="str">
        <f t="shared" si="2"/>
        <v>北海道奈井江町</v>
      </c>
      <c r="E84" s="353">
        <v>424</v>
      </c>
      <c r="F84" s="351">
        <f t="shared" si="3"/>
        <v>1</v>
      </c>
    </row>
    <row r="85" spans="1:6">
      <c r="A85" s="353">
        <v>425</v>
      </c>
      <c r="B85" s="353" t="s">
        <v>1069</v>
      </c>
      <c r="C85" s="353" t="s">
        <v>2876</v>
      </c>
      <c r="D85" s="351" t="str">
        <f t="shared" si="2"/>
        <v>北海道上砂川町</v>
      </c>
      <c r="E85" s="353">
        <v>425</v>
      </c>
      <c r="F85" s="351">
        <f t="shared" si="3"/>
        <v>1</v>
      </c>
    </row>
    <row r="86" spans="1:6">
      <c r="A86" s="353">
        <v>427</v>
      </c>
      <c r="B86" s="353" t="s">
        <v>1069</v>
      </c>
      <c r="C86" s="353" t="s">
        <v>2877</v>
      </c>
      <c r="D86" s="351" t="str">
        <f t="shared" si="2"/>
        <v>北海道由仁町</v>
      </c>
      <c r="E86" s="353">
        <v>427</v>
      </c>
      <c r="F86" s="351">
        <f t="shared" si="3"/>
        <v>1</v>
      </c>
    </row>
    <row r="87" spans="1:6">
      <c r="A87" s="353">
        <v>428</v>
      </c>
      <c r="B87" s="353" t="s">
        <v>1069</v>
      </c>
      <c r="C87" s="353" t="s">
        <v>2878</v>
      </c>
      <c r="D87" s="351" t="str">
        <f t="shared" si="2"/>
        <v>北海道長沼町</v>
      </c>
      <c r="E87" s="353">
        <v>428</v>
      </c>
      <c r="F87" s="351">
        <f t="shared" si="3"/>
        <v>1</v>
      </c>
    </row>
    <row r="88" spans="1:6">
      <c r="A88" s="353">
        <v>429</v>
      </c>
      <c r="B88" s="353" t="s">
        <v>1069</v>
      </c>
      <c r="C88" s="353" t="s">
        <v>2879</v>
      </c>
      <c r="D88" s="351" t="str">
        <f t="shared" si="2"/>
        <v>北海道栗山町</v>
      </c>
      <c r="E88" s="353">
        <v>429</v>
      </c>
      <c r="F88" s="351">
        <f t="shared" si="3"/>
        <v>1</v>
      </c>
    </row>
    <row r="89" spans="1:6">
      <c r="A89" s="353">
        <v>430</v>
      </c>
      <c r="B89" s="353" t="s">
        <v>1069</v>
      </c>
      <c r="C89" s="353" t="s">
        <v>2880</v>
      </c>
      <c r="D89" s="351" t="str">
        <f t="shared" si="2"/>
        <v>北海道月形町</v>
      </c>
      <c r="E89" s="353">
        <v>430</v>
      </c>
      <c r="F89" s="351">
        <f t="shared" si="3"/>
        <v>1</v>
      </c>
    </row>
    <row r="90" spans="1:6">
      <c r="A90" s="353">
        <v>431</v>
      </c>
      <c r="B90" s="353" t="s">
        <v>1069</v>
      </c>
      <c r="C90" s="353" t="s">
        <v>2881</v>
      </c>
      <c r="D90" s="351" t="str">
        <f t="shared" si="2"/>
        <v>北海道浦臼町</v>
      </c>
      <c r="E90" s="353">
        <v>431</v>
      </c>
      <c r="F90" s="351">
        <f t="shared" si="3"/>
        <v>1</v>
      </c>
    </row>
    <row r="91" spans="1:6">
      <c r="A91" s="353">
        <v>432</v>
      </c>
      <c r="B91" s="353" t="s">
        <v>1069</v>
      </c>
      <c r="C91" s="353" t="s">
        <v>2882</v>
      </c>
      <c r="D91" s="351" t="str">
        <f t="shared" si="2"/>
        <v>北海道新十津川町</v>
      </c>
      <c r="E91" s="353">
        <v>432</v>
      </c>
      <c r="F91" s="351">
        <f t="shared" si="3"/>
        <v>1</v>
      </c>
    </row>
    <row r="92" spans="1:6">
      <c r="A92" s="353">
        <v>433</v>
      </c>
      <c r="B92" s="353" t="s">
        <v>1069</v>
      </c>
      <c r="C92" s="353" t="s">
        <v>2883</v>
      </c>
      <c r="D92" s="351" t="str">
        <f t="shared" si="2"/>
        <v>北海道妹背牛町</v>
      </c>
      <c r="E92" s="353">
        <v>433</v>
      </c>
      <c r="F92" s="351">
        <f t="shared" si="3"/>
        <v>1</v>
      </c>
    </row>
    <row r="93" spans="1:6">
      <c r="A93" s="353">
        <v>434</v>
      </c>
      <c r="B93" s="353" t="s">
        <v>1069</v>
      </c>
      <c r="C93" s="353" t="s">
        <v>2884</v>
      </c>
      <c r="D93" s="351" t="str">
        <f t="shared" si="2"/>
        <v>北海道秩父別町</v>
      </c>
      <c r="E93" s="353">
        <v>434</v>
      </c>
      <c r="F93" s="351">
        <f t="shared" si="3"/>
        <v>1</v>
      </c>
    </row>
    <row r="94" spans="1:6">
      <c r="A94" s="353">
        <v>436</v>
      </c>
      <c r="B94" s="353" t="s">
        <v>1069</v>
      </c>
      <c r="C94" s="353" t="s">
        <v>2885</v>
      </c>
      <c r="D94" s="351" t="str">
        <f t="shared" si="2"/>
        <v>北海道雨竜町</v>
      </c>
      <c r="E94" s="353">
        <v>436</v>
      </c>
      <c r="F94" s="351">
        <f t="shared" si="3"/>
        <v>1</v>
      </c>
    </row>
    <row r="95" spans="1:6">
      <c r="A95" s="353">
        <v>437</v>
      </c>
      <c r="B95" s="353" t="s">
        <v>1069</v>
      </c>
      <c r="C95" s="353" t="s">
        <v>2886</v>
      </c>
      <c r="D95" s="351" t="str">
        <f t="shared" si="2"/>
        <v>北海道北竜町</v>
      </c>
      <c r="E95" s="353">
        <v>437</v>
      </c>
      <c r="F95" s="351">
        <f t="shared" si="3"/>
        <v>1</v>
      </c>
    </row>
    <row r="96" spans="1:6">
      <c r="A96" s="353">
        <v>438</v>
      </c>
      <c r="B96" s="353" t="s">
        <v>1069</v>
      </c>
      <c r="C96" s="353" t="s">
        <v>2887</v>
      </c>
      <c r="D96" s="351" t="str">
        <f t="shared" si="2"/>
        <v>北海道沼田町</v>
      </c>
      <c r="E96" s="353">
        <v>438</v>
      </c>
      <c r="F96" s="351">
        <f t="shared" si="3"/>
        <v>1</v>
      </c>
    </row>
    <row r="97" spans="1:6">
      <c r="A97" s="353">
        <v>452</v>
      </c>
      <c r="B97" s="353" t="s">
        <v>1069</v>
      </c>
      <c r="C97" s="353" t="s">
        <v>2888</v>
      </c>
      <c r="D97" s="351" t="str">
        <f t="shared" si="2"/>
        <v>北海道鷹栖町</v>
      </c>
      <c r="E97" s="353">
        <v>452</v>
      </c>
      <c r="F97" s="351">
        <f t="shared" si="3"/>
        <v>1</v>
      </c>
    </row>
    <row r="98" spans="1:6">
      <c r="A98" s="353">
        <v>453</v>
      </c>
      <c r="B98" s="353" t="s">
        <v>1069</v>
      </c>
      <c r="C98" s="353" t="s">
        <v>2889</v>
      </c>
      <c r="D98" s="351" t="str">
        <f t="shared" si="2"/>
        <v>北海道東神楽町</v>
      </c>
      <c r="E98" s="353">
        <v>453</v>
      </c>
      <c r="F98" s="351">
        <f t="shared" si="3"/>
        <v>1</v>
      </c>
    </row>
    <row r="99" spans="1:6">
      <c r="A99" s="353">
        <v>454</v>
      </c>
      <c r="B99" s="353" t="s">
        <v>1069</v>
      </c>
      <c r="C99" s="353" t="s">
        <v>2890</v>
      </c>
      <c r="D99" s="351" t="str">
        <f t="shared" si="2"/>
        <v>北海道当麻町</v>
      </c>
      <c r="E99" s="353">
        <v>454</v>
      </c>
      <c r="F99" s="351">
        <f t="shared" si="3"/>
        <v>1</v>
      </c>
    </row>
    <row r="100" spans="1:6">
      <c r="A100" s="353">
        <v>455</v>
      </c>
      <c r="B100" s="353" t="s">
        <v>1069</v>
      </c>
      <c r="C100" s="353" t="s">
        <v>2891</v>
      </c>
      <c r="D100" s="351" t="str">
        <f t="shared" si="2"/>
        <v>北海道比布町</v>
      </c>
      <c r="E100" s="353">
        <v>455</v>
      </c>
      <c r="F100" s="351">
        <f t="shared" si="3"/>
        <v>1</v>
      </c>
    </row>
    <row r="101" spans="1:6">
      <c r="A101" s="353">
        <v>456</v>
      </c>
      <c r="B101" s="353" t="s">
        <v>1069</v>
      </c>
      <c r="C101" s="353" t="s">
        <v>2892</v>
      </c>
      <c r="D101" s="351" t="str">
        <f t="shared" si="2"/>
        <v>北海道愛別町</v>
      </c>
      <c r="E101" s="353">
        <v>456</v>
      </c>
      <c r="F101" s="351">
        <f t="shared" si="3"/>
        <v>1</v>
      </c>
    </row>
    <row r="102" spans="1:6">
      <c r="A102" s="353">
        <v>457</v>
      </c>
      <c r="B102" s="353" t="s">
        <v>1069</v>
      </c>
      <c r="C102" s="353" t="s">
        <v>2893</v>
      </c>
      <c r="D102" s="351" t="str">
        <f t="shared" si="2"/>
        <v>北海道上川町</v>
      </c>
      <c r="E102" s="353">
        <v>457</v>
      </c>
      <c r="F102" s="351">
        <f t="shared" si="3"/>
        <v>1</v>
      </c>
    </row>
    <row r="103" spans="1:6">
      <c r="A103" s="353">
        <v>458</v>
      </c>
      <c r="B103" s="353" t="s">
        <v>1069</v>
      </c>
      <c r="C103" s="353" t="s">
        <v>2894</v>
      </c>
      <c r="D103" s="351" t="str">
        <f t="shared" si="2"/>
        <v>北海道東川町</v>
      </c>
      <c r="E103" s="353">
        <v>458</v>
      </c>
      <c r="F103" s="351">
        <f t="shared" si="3"/>
        <v>1</v>
      </c>
    </row>
    <row r="104" spans="1:6">
      <c r="A104" s="353">
        <v>459</v>
      </c>
      <c r="B104" s="353" t="s">
        <v>1069</v>
      </c>
      <c r="C104" s="353" t="s">
        <v>2895</v>
      </c>
      <c r="D104" s="351" t="str">
        <f t="shared" si="2"/>
        <v>北海道美瑛町</v>
      </c>
      <c r="E104" s="353">
        <v>459</v>
      </c>
      <c r="F104" s="351">
        <f t="shared" si="3"/>
        <v>1</v>
      </c>
    </row>
    <row r="105" spans="1:6">
      <c r="A105" s="353">
        <v>460</v>
      </c>
      <c r="B105" s="353" t="s">
        <v>1069</v>
      </c>
      <c r="C105" s="353" t="s">
        <v>2896</v>
      </c>
      <c r="D105" s="351" t="str">
        <f t="shared" si="2"/>
        <v>北海道上富良野町</v>
      </c>
      <c r="E105" s="353">
        <v>460</v>
      </c>
      <c r="F105" s="351">
        <f t="shared" si="3"/>
        <v>1</v>
      </c>
    </row>
    <row r="106" spans="1:6">
      <c r="A106" s="353">
        <v>461</v>
      </c>
      <c r="B106" s="353" t="s">
        <v>1069</v>
      </c>
      <c r="C106" s="353" t="s">
        <v>2897</v>
      </c>
      <c r="D106" s="351" t="str">
        <f t="shared" si="2"/>
        <v>北海道中富良野町</v>
      </c>
      <c r="E106" s="353">
        <v>461</v>
      </c>
      <c r="F106" s="351">
        <f t="shared" si="3"/>
        <v>1</v>
      </c>
    </row>
    <row r="107" spans="1:6">
      <c r="A107" s="353">
        <v>462</v>
      </c>
      <c r="B107" s="353" t="s">
        <v>1069</v>
      </c>
      <c r="C107" s="353" t="s">
        <v>2898</v>
      </c>
      <c r="D107" s="351" t="str">
        <f t="shared" si="2"/>
        <v>北海道南富良野町</v>
      </c>
      <c r="E107" s="353">
        <v>462</v>
      </c>
      <c r="F107" s="351">
        <f t="shared" si="3"/>
        <v>1</v>
      </c>
    </row>
    <row r="108" spans="1:6">
      <c r="A108" s="353">
        <v>463</v>
      </c>
      <c r="B108" s="353" t="s">
        <v>1069</v>
      </c>
      <c r="C108" s="353" t="s">
        <v>2899</v>
      </c>
      <c r="D108" s="351" t="str">
        <f t="shared" si="2"/>
        <v>北海道占冠村</v>
      </c>
      <c r="E108" s="353">
        <v>463</v>
      </c>
      <c r="F108" s="351">
        <f t="shared" si="3"/>
        <v>1</v>
      </c>
    </row>
    <row r="109" spans="1:6">
      <c r="A109" s="353">
        <v>464</v>
      </c>
      <c r="B109" s="353" t="s">
        <v>1069</v>
      </c>
      <c r="C109" s="353" t="s">
        <v>2900</v>
      </c>
      <c r="D109" s="351" t="str">
        <f t="shared" si="2"/>
        <v>北海道和寒町</v>
      </c>
      <c r="E109" s="353">
        <v>464</v>
      </c>
      <c r="F109" s="351">
        <f t="shared" si="3"/>
        <v>1</v>
      </c>
    </row>
    <row r="110" spans="1:6">
      <c r="A110" s="353">
        <v>465</v>
      </c>
      <c r="B110" s="353" t="s">
        <v>1069</v>
      </c>
      <c r="C110" s="353" t="s">
        <v>2901</v>
      </c>
      <c r="D110" s="351" t="str">
        <f t="shared" si="2"/>
        <v>北海道剣淵町</v>
      </c>
      <c r="E110" s="353">
        <v>465</v>
      </c>
      <c r="F110" s="351">
        <f t="shared" si="3"/>
        <v>1</v>
      </c>
    </row>
    <row r="111" spans="1:6">
      <c r="A111" s="353">
        <v>468</v>
      </c>
      <c r="B111" s="353" t="s">
        <v>1069</v>
      </c>
      <c r="C111" s="353" t="s">
        <v>2902</v>
      </c>
      <c r="D111" s="351" t="str">
        <f t="shared" si="2"/>
        <v>北海道下川町</v>
      </c>
      <c r="E111" s="353">
        <v>468</v>
      </c>
      <c r="F111" s="351">
        <f t="shared" si="3"/>
        <v>1</v>
      </c>
    </row>
    <row r="112" spans="1:6">
      <c r="A112" s="353">
        <v>469</v>
      </c>
      <c r="B112" s="353" t="s">
        <v>1069</v>
      </c>
      <c r="C112" s="353" t="s">
        <v>2903</v>
      </c>
      <c r="D112" s="351" t="str">
        <f t="shared" si="2"/>
        <v>北海道美深町</v>
      </c>
      <c r="E112" s="353">
        <v>469</v>
      </c>
      <c r="F112" s="351">
        <f t="shared" si="3"/>
        <v>1</v>
      </c>
    </row>
    <row r="113" spans="1:6">
      <c r="A113" s="353">
        <v>470</v>
      </c>
      <c r="B113" s="353" t="s">
        <v>1069</v>
      </c>
      <c r="C113" s="353" t="s">
        <v>2904</v>
      </c>
      <c r="D113" s="351" t="str">
        <f t="shared" si="2"/>
        <v>北海道音威子府村</v>
      </c>
      <c r="E113" s="353">
        <v>470</v>
      </c>
      <c r="F113" s="351">
        <f t="shared" si="3"/>
        <v>1</v>
      </c>
    </row>
    <row r="114" spans="1:6">
      <c r="A114" s="353">
        <v>471</v>
      </c>
      <c r="B114" s="353" t="s">
        <v>1069</v>
      </c>
      <c r="C114" s="353" t="s">
        <v>2905</v>
      </c>
      <c r="D114" s="351" t="str">
        <f t="shared" si="2"/>
        <v>北海道中川町</v>
      </c>
      <c r="E114" s="353">
        <v>471</v>
      </c>
      <c r="F114" s="351">
        <f t="shared" si="3"/>
        <v>1</v>
      </c>
    </row>
    <row r="115" spans="1:6">
      <c r="A115" s="353">
        <v>472</v>
      </c>
      <c r="B115" s="353" t="s">
        <v>1069</v>
      </c>
      <c r="C115" s="353" t="s">
        <v>2906</v>
      </c>
      <c r="D115" s="351" t="str">
        <f t="shared" si="2"/>
        <v>北海道幌加内町</v>
      </c>
      <c r="E115" s="353">
        <v>472</v>
      </c>
      <c r="F115" s="351">
        <f t="shared" si="3"/>
        <v>1</v>
      </c>
    </row>
    <row r="116" spans="1:6">
      <c r="A116" s="353">
        <v>481</v>
      </c>
      <c r="B116" s="353" t="s">
        <v>1069</v>
      </c>
      <c r="C116" s="353" t="s">
        <v>2907</v>
      </c>
      <c r="D116" s="351" t="str">
        <f t="shared" si="2"/>
        <v>北海道増毛町</v>
      </c>
      <c r="E116" s="353">
        <v>481</v>
      </c>
      <c r="F116" s="351">
        <f t="shared" si="3"/>
        <v>1</v>
      </c>
    </row>
    <row r="117" spans="1:6">
      <c r="A117" s="353">
        <v>482</v>
      </c>
      <c r="B117" s="353" t="s">
        <v>1069</v>
      </c>
      <c r="C117" s="353" t="s">
        <v>2908</v>
      </c>
      <c r="D117" s="351" t="str">
        <f t="shared" si="2"/>
        <v>北海道小平町</v>
      </c>
      <c r="E117" s="353">
        <v>482</v>
      </c>
      <c r="F117" s="351">
        <f t="shared" si="3"/>
        <v>1</v>
      </c>
    </row>
    <row r="118" spans="1:6">
      <c r="A118" s="353">
        <v>483</v>
      </c>
      <c r="B118" s="353" t="s">
        <v>1069</v>
      </c>
      <c r="C118" s="353" t="s">
        <v>2909</v>
      </c>
      <c r="D118" s="351" t="str">
        <f t="shared" si="2"/>
        <v>北海道苫前町</v>
      </c>
      <c r="E118" s="353">
        <v>483</v>
      </c>
      <c r="F118" s="351">
        <f t="shared" si="3"/>
        <v>1</v>
      </c>
    </row>
    <row r="119" spans="1:6">
      <c r="A119" s="353">
        <v>484</v>
      </c>
      <c r="B119" s="353" t="s">
        <v>1069</v>
      </c>
      <c r="C119" s="353" t="s">
        <v>2910</v>
      </c>
      <c r="D119" s="351" t="str">
        <f t="shared" si="2"/>
        <v>北海道羽幌町</v>
      </c>
      <c r="E119" s="353">
        <v>484</v>
      </c>
      <c r="F119" s="351">
        <f t="shared" si="3"/>
        <v>1</v>
      </c>
    </row>
    <row r="120" spans="1:6">
      <c r="A120" s="353">
        <v>485</v>
      </c>
      <c r="B120" s="353" t="s">
        <v>1069</v>
      </c>
      <c r="C120" s="353" t="s">
        <v>2911</v>
      </c>
      <c r="D120" s="351" t="str">
        <f t="shared" si="2"/>
        <v>北海道初山別村</v>
      </c>
      <c r="E120" s="353">
        <v>485</v>
      </c>
      <c r="F120" s="351">
        <f t="shared" si="3"/>
        <v>1</v>
      </c>
    </row>
    <row r="121" spans="1:6">
      <c r="A121" s="353">
        <v>486</v>
      </c>
      <c r="B121" s="353" t="s">
        <v>1069</v>
      </c>
      <c r="C121" s="353" t="s">
        <v>2912</v>
      </c>
      <c r="D121" s="351" t="str">
        <f t="shared" si="2"/>
        <v>北海道遠別町</v>
      </c>
      <c r="E121" s="353">
        <v>486</v>
      </c>
      <c r="F121" s="351">
        <f t="shared" si="3"/>
        <v>1</v>
      </c>
    </row>
    <row r="122" spans="1:6">
      <c r="A122" s="353">
        <v>487</v>
      </c>
      <c r="B122" s="353" t="s">
        <v>1069</v>
      </c>
      <c r="C122" s="353" t="s">
        <v>2913</v>
      </c>
      <c r="D122" s="351" t="str">
        <f t="shared" si="2"/>
        <v>北海道天塩町</v>
      </c>
      <c r="E122" s="353">
        <v>487</v>
      </c>
      <c r="F122" s="351">
        <f t="shared" si="3"/>
        <v>1</v>
      </c>
    </row>
    <row r="123" spans="1:6">
      <c r="A123" s="353">
        <v>511</v>
      </c>
      <c r="B123" s="353" t="s">
        <v>1069</v>
      </c>
      <c r="C123" s="353" t="s">
        <v>2914</v>
      </c>
      <c r="D123" s="351" t="str">
        <f t="shared" si="2"/>
        <v>北海道猿払村</v>
      </c>
      <c r="E123" s="353">
        <v>511</v>
      </c>
      <c r="F123" s="351">
        <f t="shared" si="3"/>
        <v>1</v>
      </c>
    </row>
    <row r="124" spans="1:6">
      <c r="A124" s="353">
        <v>512</v>
      </c>
      <c r="B124" s="353" t="s">
        <v>1069</v>
      </c>
      <c r="C124" s="353" t="s">
        <v>2915</v>
      </c>
      <c r="D124" s="351" t="str">
        <f t="shared" si="2"/>
        <v>北海道浜頓別町</v>
      </c>
      <c r="E124" s="353">
        <v>512</v>
      </c>
      <c r="F124" s="351">
        <f t="shared" si="3"/>
        <v>1</v>
      </c>
    </row>
    <row r="125" spans="1:6">
      <c r="A125" s="353">
        <v>513</v>
      </c>
      <c r="B125" s="353" t="s">
        <v>1069</v>
      </c>
      <c r="C125" s="353" t="s">
        <v>2916</v>
      </c>
      <c r="D125" s="351" t="str">
        <f t="shared" si="2"/>
        <v>北海道中頓別町</v>
      </c>
      <c r="E125" s="353">
        <v>513</v>
      </c>
      <c r="F125" s="351">
        <f t="shared" si="3"/>
        <v>1</v>
      </c>
    </row>
    <row r="126" spans="1:6">
      <c r="A126" s="353">
        <v>514</v>
      </c>
      <c r="B126" s="353" t="s">
        <v>1069</v>
      </c>
      <c r="C126" s="353" t="s">
        <v>2917</v>
      </c>
      <c r="D126" s="351" t="str">
        <f t="shared" si="2"/>
        <v>北海道枝幸町</v>
      </c>
      <c r="E126" s="353">
        <v>514</v>
      </c>
      <c r="F126" s="351">
        <f t="shared" si="3"/>
        <v>1</v>
      </c>
    </row>
    <row r="127" spans="1:6">
      <c r="A127" s="353">
        <v>516</v>
      </c>
      <c r="B127" s="353" t="s">
        <v>1069</v>
      </c>
      <c r="C127" s="353" t="s">
        <v>2918</v>
      </c>
      <c r="D127" s="351" t="str">
        <f t="shared" si="2"/>
        <v>北海道豊富町</v>
      </c>
      <c r="E127" s="353">
        <v>516</v>
      </c>
      <c r="F127" s="351">
        <f t="shared" si="3"/>
        <v>1</v>
      </c>
    </row>
    <row r="128" spans="1:6">
      <c r="A128" s="353">
        <v>517</v>
      </c>
      <c r="B128" s="353" t="s">
        <v>1069</v>
      </c>
      <c r="C128" s="353" t="s">
        <v>2919</v>
      </c>
      <c r="D128" s="351" t="str">
        <f t="shared" si="2"/>
        <v>北海道礼文町</v>
      </c>
      <c r="E128" s="353">
        <v>517</v>
      </c>
      <c r="F128" s="351">
        <f t="shared" si="3"/>
        <v>1</v>
      </c>
    </row>
    <row r="129" spans="1:6">
      <c r="A129" s="353">
        <v>518</v>
      </c>
      <c r="B129" s="353" t="s">
        <v>1069</v>
      </c>
      <c r="C129" s="353" t="s">
        <v>2920</v>
      </c>
      <c r="D129" s="351" t="str">
        <f t="shared" si="2"/>
        <v>北海道利尻町</v>
      </c>
      <c r="E129" s="353">
        <v>518</v>
      </c>
      <c r="F129" s="351">
        <f t="shared" si="3"/>
        <v>1</v>
      </c>
    </row>
    <row r="130" spans="1:6">
      <c r="A130" s="353">
        <v>519</v>
      </c>
      <c r="B130" s="353" t="s">
        <v>1069</v>
      </c>
      <c r="C130" s="353" t="s">
        <v>2921</v>
      </c>
      <c r="D130" s="351" t="str">
        <f t="shared" si="2"/>
        <v>北海道利尻富士町</v>
      </c>
      <c r="E130" s="353">
        <v>519</v>
      </c>
      <c r="F130" s="351">
        <f t="shared" si="3"/>
        <v>1</v>
      </c>
    </row>
    <row r="131" spans="1:6">
      <c r="A131" s="353">
        <v>520</v>
      </c>
      <c r="B131" s="353" t="s">
        <v>1069</v>
      </c>
      <c r="C131" s="353" t="s">
        <v>2922</v>
      </c>
      <c r="D131" s="351" t="str">
        <f t="shared" ref="D131:D194" si="4">B131&amp;C131</f>
        <v>北海道幌延町</v>
      </c>
      <c r="E131" s="353">
        <v>520</v>
      </c>
      <c r="F131" s="351">
        <f t="shared" ref="F131:F194" si="5">COUNTIF(D:D,D131)</f>
        <v>1</v>
      </c>
    </row>
    <row r="132" spans="1:6">
      <c r="A132" s="353">
        <v>543</v>
      </c>
      <c r="B132" s="353" t="s">
        <v>1069</v>
      </c>
      <c r="C132" s="353" t="s">
        <v>2923</v>
      </c>
      <c r="D132" s="351" t="str">
        <f t="shared" si="4"/>
        <v>北海道美幌町</v>
      </c>
      <c r="E132" s="353">
        <v>543</v>
      </c>
      <c r="F132" s="351">
        <f t="shared" si="5"/>
        <v>1</v>
      </c>
    </row>
    <row r="133" spans="1:6">
      <c r="A133" s="353">
        <v>544</v>
      </c>
      <c r="B133" s="353" t="s">
        <v>1069</v>
      </c>
      <c r="C133" s="353" t="s">
        <v>2924</v>
      </c>
      <c r="D133" s="351" t="str">
        <f t="shared" si="4"/>
        <v>北海道津別町</v>
      </c>
      <c r="E133" s="353">
        <v>544</v>
      </c>
      <c r="F133" s="351">
        <f t="shared" si="5"/>
        <v>1</v>
      </c>
    </row>
    <row r="134" spans="1:6">
      <c r="A134" s="353">
        <v>545</v>
      </c>
      <c r="B134" s="353" t="s">
        <v>1069</v>
      </c>
      <c r="C134" s="353" t="s">
        <v>2925</v>
      </c>
      <c r="D134" s="351" t="str">
        <f t="shared" si="4"/>
        <v>北海道斜里町</v>
      </c>
      <c r="E134" s="353">
        <v>545</v>
      </c>
      <c r="F134" s="351">
        <f t="shared" si="5"/>
        <v>1</v>
      </c>
    </row>
    <row r="135" spans="1:6">
      <c r="A135" s="353">
        <v>546</v>
      </c>
      <c r="B135" s="353" t="s">
        <v>1069</v>
      </c>
      <c r="C135" s="353" t="s">
        <v>2926</v>
      </c>
      <c r="D135" s="351" t="str">
        <f t="shared" si="4"/>
        <v>北海道清里町</v>
      </c>
      <c r="E135" s="353">
        <v>546</v>
      </c>
      <c r="F135" s="351">
        <f t="shared" si="5"/>
        <v>1</v>
      </c>
    </row>
    <row r="136" spans="1:6">
      <c r="A136" s="353">
        <v>547</v>
      </c>
      <c r="B136" s="353" t="s">
        <v>1069</v>
      </c>
      <c r="C136" s="353" t="s">
        <v>2927</v>
      </c>
      <c r="D136" s="351" t="str">
        <f t="shared" si="4"/>
        <v>北海道小清水町</v>
      </c>
      <c r="E136" s="353">
        <v>547</v>
      </c>
      <c r="F136" s="351">
        <f t="shared" si="5"/>
        <v>1</v>
      </c>
    </row>
    <row r="137" spans="1:6">
      <c r="A137" s="353">
        <v>549</v>
      </c>
      <c r="B137" s="353" t="s">
        <v>1069</v>
      </c>
      <c r="C137" s="353" t="s">
        <v>2928</v>
      </c>
      <c r="D137" s="351" t="str">
        <f t="shared" si="4"/>
        <v>北海道訓子府町</v>
      </c>
      <c r="E137" s="353">
        <v>549</v>
      </c>
      <c r="F137" s="351">
        <f t="shared" si="5"/>
        <v>1</v>
      </c>
    </row>
    <row r="138" spans="1:6">
      <c r="A138" s="353">
        <v>550</v>
      </c>
      <c r="B138" s="353" t="s">
        <v>1069</v>
      </c>
      <c r="C138" s="353" t="s">
        <v>2929</v>
      </c>
      <c r="D138" s="351" t="str">
        <f t="shared" si="4"/>
        <v>北海道置戸町</v>
      </c>
      <c r="E138" s="353">
        <v>550</v>
      </c>
      <c r="F138" s="351">
        <f t="shared" si="5"/>
        <v>1</v>
      </c>
    </row>
    <row r="139" spans="1:6">
      <c r="A139" s="353">
        <v>552</v>
      </c>
      <c r="B139" s="353" t="s">
        <v>1069</v>
      </c>
      <c r="C139" s="353" t="s">
        <v>2930</v>
      </c>
      <c r="D139" s="351" t="str">
        <f t="shared" si="4"/>
        <v>北海道佐呂間町</v>
      </c>
      <c r="E139" s="353">
        <v>552</v>
      </c>
      <c r="F139" s="351">
        <f t="shared" si="5"/>
        <v>1</v>
      </c>
    </row>
    <row r="140" spans="1:6">
      <c r="A140" s="353">
        <v>555</v>
      </c>
      <c r="B140" s="353" t="s">
        <v>1069</v>
      </c>
      <c r="C140" s="353" t="s">
        <v>2931</v>
      </c>
      <c r="D140" s="351" t="str">
        <f t="shared" si="4"/>
        <v>北海道遠軽町</v>
      </c>
      <c r="E140" s="353">
        <v>555</v>
      </c>
      <c r="F140" s="351">
        <f t="shared" si="5"/>
        <v>1</v>
      </c>
    </row>
    <row r="141" spans="1:6">
      <c r="A141" s="353">
        <v>559</v>
      </c>
      <c r="B141" s="353" t="s">
        <v>1069</v>
      </c>
      <c r="C141" s="353" t="s">
        <v>2932</v>
      </c>
      <c r="D141" s="351" t="str">
        <f t="shared" si="4"/>
        <v>北海道湧別町</v>
      </c>
      <c r="E141" s="353">
        <v>559</v>
      </c>
      <c r="F141" s="351">
        <f t="shared" si="5"/>
        <v>1</v>
      </c>
    </row>
    <row r="142" spans="1:6">
      <c r="A142" s="353">
        <v>560</v>
      </c>
      <c r="B142" s="353" t="s">
        <v>1069</v>
      </c>
      <c r="C142" s="353" t="s">
        <v>2933</v>
      </c>
      <c r="D142" s="351" t="str">
        <f t="shared" si="4"/>
        <v>北海道滝上町</v>
      </c>
      <c r="E142" s="353">
        <v>560</v>
      </c>
      <c r="F142" s="351">
        <f t="shared" si="5"/>
        <v>1</v>
      </c>
    </row>
    <row r="143" spans="1:6">
      <c r="A143" s="353">
        <v>561</v>
      </c>
      <c r="B143" s="353" t="s">
        <v>1069</v>
      </c>
      <c r="C143" s="353" t="s">
        <v>2934</v>
      </c>
      <c r="D143" s="351" t="str">
        <f t="shared" si="4"/>
        <v>北海道興部町</v>
      </c>
      <c r="E143" s="353">
        <v>561</v>
      </c>
      <c r="F143" s="351">
        <f t="shared" si="5"/>
        <v>1</v>
      </c>
    </row>
    <row r="144" spans="1:6">
      <c r="A144" s="353">
        <v>562</v>
      </c>
      <c r="B144" s="353" t="s">
        <v>1069</v>
      </c>
      <c r="C144" s="353" t="s">
        <v>2935</v>
      </c>
      <c r="D144" s="351" t="str">
        <f t="shared" si="4"/>
        <v>北海道西興部村</v>
      </c>
      <c r="E144" s="353">
        <v>562</v>
      </c>
      <c r="F144" s="351">
        <f t="shared" si="5"/>
        <v>1</v>
      </c>
    </row>
    <row r="145" spans="1:6">
      <c r="A145" s="353">
        <v>563</v>
      </c>
      <c r="B145" s="353" t="s">
        <v>1069</v>
      </c>
      <c r="C145" s="353" t="s">
        <v>2936</v>
      </c>
      <c r="D145" s="351" t="str">
        <f t="shared" si="4"/>
        <v>北海道雄武町</v>
      </c>
      <c r="E145" s="353">
        <v>563</v>
      </c>
      <c r="F145" s="351">
        <f t="shared" si="5"/>
        <v>1</v>
      </c>
    </row>
    <row r="146" spans="1:6">
      <c r="A146" s="353">
        <v>564</v>
      </c>
      <c r="B146" s="353" t="s">
        <v>1069</v>
      </c>
      <c r="C146" s="353" t="s">
        <v>2937</v>
      </c>
      <c r="D146" s="351" t="str">
        <f t="shared" si="4"/>
        <v>北海道大空町</v>
      </c>
      <c r="E146" s="353">
        <v>564</v>
      </c>
      <c r="F146" s="351">
        <f t="shared" si="5"/>
        <v>1</v>
      </c>
    </row>
    <row r="147" spans="1:6">
      <c r="A147" s="353">
        <v>571</v>
      </c>
      <c r="B147" s="353" t="s">
        <v>1069</v>
      </c>
      <c r="C147" s="353" t="s">
        <v>2938</v>
      </c>
      <c r="D147" s="351" t="str">
        <f t="shared" si="4"/>
        <v>北海道豊浦町</v>
      </c>
      <c r="E147" s="353">
        <v>571</v>
      </c>
      <c r="F147" s="351">
        <f t="shared" si="5"/>
        <v>1</v>
      </c>
    </row>
    <row r="148" spans="1:6">
      <c r="A148" s="353">
        <v>575</v>
      </c>
      <c r="B148" s="353" t="s">
        <v>1069</v>
      </c>
      <c r="C148" s="353" t="s">
        <v>2939</v>
      </c>
      <c r="D148" s="351" t="str">
        <f t="shared" si="4"/>
        <v>北海道壮瞥町</v>
      </c>
      <c r="E148" s="353">
        <v>575</v>
      </c>
      <c r="F148" s="351">
        <f t="shared" si="5"/>
        <v>1</v>
      </c>
    </row>
    <row r="149" spans="1:6">
      <c r="A149" s="353">
        <v>578</v>
      </c>
      <c r="B149" s="353" t="s">
        <v>1069</v>
      </c>
      <c r="C149" s="353" t="s">
        <v>2940</v>
      </c>
      <c r="D149" s="351" t="str">
        <f t="shared" si="4"/>
        <v>北海道白老町</v>
      </c>
      <c r="E149" s="353">
        <v>578</v>
      </c>
      <c r="F149" s="351">
        <f t="shared" si="5"/>
        <v>1</v>
      </c>
    </row>
    <row r="150" spans="1:6">
      <c r="A150" s="353">
        <v>581</v>
      </c>
      <c r="B150" s="353" t="s">
        <v>1069</v>
      </c>
      <c r="C150" s="353" t="s">
        <v>2941</v>
      </c>
      <c r="D150" s="351" t="str">
        <f t="shared" si="4"/>
        <v>北海道厚真町</v>
      </c>
      <c r="E150" s="353">
        <v>581</v>
      </c>
      <c r="F150" s="351">
        <f t="shared" si="5"/>
        <v>1</v>
      </c>
    </row>
    <row r="151" spans="1:6">
      <c r="A151" s="353">
        <v>584</v>
      </c>
      <c r="B151" s="353" t="s">
        <v>1069</v>
      </c>
      <c r="C151" s="353" t="s">
        <v>2942</v>
      </c>
      <c r="D151" s="351" t="str">
        <f t="shared" si="4"/>
        <v>北海道洞爺湖町</v>
      </c>
      <c r="E151" s="353">
        <v>584</v>
      </c>
      <c r="F151" s="351">
        <f t="shared" si="5"/>
        <v>1</v>
      </c>
    </row>
    <row r="152" spans="1:6">
      <c r="A152" s="353">
        <v>585</v>
      </c>
      <c r="B152" s="353" t="s">
        <v>1069</v>
      </c>
      <c r="C152" s="353" t="s">
        <v>2943</v>
      </c>
      <c r="D152" s="351" t="str">
        <f t="shared" si="4"/>
        <v>北海道安平町</v>
      </c>
      <c r="E152" s="353">
        <v>585</v>
      </c>
      <c r="F152" s="351">
        <f t="shared" si="5"/>
        <v>1</v>
      </c>
    </row>
    <row r="153" spans="1:6">
      <c r="A153" s="353">
        <v>586</v>
      </c>
      <c r="B153" s="353" t="s">
        <v>1069</v>
      </c>
      <c r="C153" s="353" t="s">
        <v>2944</v>
      </c>
      <c r="D153" s="351" t="str">
        <f t="shared" si="4"/>
        <v>北海道むかわ町</v>
      </c>
      <c r="E153" s="353">
        <v>586</v>
      </c>
      <c r="F153" s="351">
        <f t="shared" si="5"/>
        <v>1</v>
      </c>
    </row>
    <row r="154" spans="1:6">
      <c r="A154" s="353">
        <v>601</v>
      </c>
      <c r="B154" s="353" t="s">
        <v>1069</v>
      </c>
      <c r="C154" s="353" t="s">
        <v>1934</v>
      </c>
      <c r="D154" s="351" t="str">
        <f t="shared" si="4"/>
        <v>北海道日高町</v>
      </c>
      <c r="E154" s="353">
        <v>601</v>
      </c>
      <c r="F154" s="351">
        <f t="shared" si="5"/>
        <v>1</v>
      </c>
    </row>
    <row r="155" spans="1:6">
      <c r="A155" s="353">
        <v>602</v>
      </c>
      <c r="B155" s="353" t="s">
        <v>1069</v>
      </c>
      <c r="C155" s="353" t="s">
        <v>2945</v>
      </c>
      <c r="D155" s="351" t="str">
        <f t="shared" si="4"/>
        <v>北海道平取町</v>
      </c>
      <c r="E155" s="353">
        <v>602</v>
      </c>
      <c r="F155" s="351">
        <f t="shared" si="5"/>
        <v>1</v>
      </c>
    </row>
    <row r="156" spans="1:6">
      <c r="A156" s="353">
        <v>604</v>
      </c>
      <c r="B156" s="353" t="s">
        <v>1069</v>
      </c>
      <c r="C156" s="353" t="s">
        <v>2946</v>
      </c>
      <c r="D156" s="351" t="str">
        <f t="shared" si="4"/>
        <v>北海道新冠町</v>
      </c>
      <c r="E156" s="353">
        <v>604</v>
      </c>
      <c r="F156" s="351">
        <f t="shared" si="5"/>
        <v>1</v>
      </c>
    </row>
    <row r="157" spans="1:6">
      <c r="A157" s="353">
        <v>607</v>
      </c>
      <c r="B157" s="353" t="s">
        <v>1069</v>
      </c>
      <c r="C157" s="353" t="s">
        <v>2947</v>
      </c>
      <c r="D157" s="351" t="str">
        <f t="shared" si="4"/>
        <v>北海道浦河町</v>
      </c>
      <c r="E157" s="353">
        <v>607</v>
      </c>
      <c r="F157" s="351">
        <f t="shared" si="5"/>
        <v>1</v>
      </c>
    </row>
    <row r="158" spans="1:6">
      <c r="A158" s="353">
        <v>608</v>
      </c>
      <c r="B158" s="353" t="s">
        <v>1069</v>
      </c>
      <c r="C158" s="353" t="s">
        <v>2948</v>
      </c>
      <c r="D158" s="351" t="str">
        <f t="shared" si="4"/>
        <v>北海道様似町</v>
      </c>
      <c r="E158" s="353">
        <v>608</v>
      </c>
      <c r="F158" s="351">
        <f t="shared" si="5"/>
        <v>1</v>
      </c>
    </row>
    <row r="159" spans="1:6">
      <c r="A159" s="353">
        <v>609</v>
      </c>
      <c r="B159" s="353" t="s">
        <v>1069</v>
      </c>
      <c r="C159" s="353" t="s">
        <v>2949</v>
      </c>
      <c r="D159" s="351" t="str">
        <f t="shared" si="4"/>
        <v>北海道えりも町</v>
      </c>
      <c r="E159" s="353">
        <v>609</v>
      </c>
      <c r="F159" s="351">
        <f t="shared" si="5"/>
        <v>1</v>
      </c>
    </row>
    <row r="160" spans="1:6">
      <c r="A160" s="353">
        <v>610</v>
      </c>
      <c r="B160" s="353" t="s">
        <v>1069</v>
      </c>
      <c r="C160" s="353" t="s">
        <v>2950</v>
      </c>
      <c r="D160" s="351" t="str">
        <f t="shared" si="4"/>
        <v>北海道新ひだか町</v>
      </c>
      <c r="E160" s="353">
        <v>610</v>
      </c>
      <c r="F160" s="351">
        <f t="shared" si="5"/>
        <v>1</v>
      </c>
    </row>
    <row r="161" spans="1:6">
      <c r="A161" s="353">
        <v>631</v>
      </c>
      <c r="B161" s="353" t="s">
        <v>1069</v>
      </c>
      <c r="C161" s="353" t="s">
        <v>2951</v>
      </c>
      <c r="D161" s="351" t="str">
        <f t="shared" si="4"/>
        <v>北海道音更町</v>
      </c>
      <c r="E161" s="353">
        <v>631</v>
      </c>
      <c r="F161" s="351">
        <f t="shared" si="5"/>
        <v>1</v>
      </c>
    </row>
    <row r="162" spans="1:6">
      <c r="A162" s="353">
        <v>632</v>
      </c>
      <c r="B162" s="353" t="s">
        <v>1069</v>
      </c>
      <c r="C162" s="353" t="s">
        <v>2952</v>
      </c>
      <c r="D162" s="351" t="str">
        <f t="shared" si="4"/>
        <v>北海道士幌町</v>
      </c>
      <c r="E162" s="353">
        <v>632</v>
      </c>
      <c r="F162" s="351">
        <f t="shared" si="5"/>
        <v>1</v>
      </c>
    </row>
    <row r="163" spans="1:6">
      <c r="A163" s="353">
        <v>633</v>
      </c>
      <c r="B163" s="353" t="s">
        <v>1069</v>
      </c>
      <c r="C163" s="353" t="s">
        <v>2953</v>
      </c>
      <c r="D163" s="351" t="str">
        <f t="shared" si="4"/>
        <v>北海道上士幌町</v>
      </c>
      <c r="E163" s="353">
        <v>633</v>
      </c>
      <c r="F163" s="351">
        <f t="shared" si="5"/>
        <v>1</v>
      </c>
    </row>
    <row r="164" spans="1:6">
      <c r="A164" s="353">
        <v>634</v>
      </c>
      <c r="B164" s="353" t="s">
        <v>1069</v>
      </c>
      <c r="C164" s="353" t="s">
        <v>2954</v>
      </c>
      <c r="D164" s="351" t="str">
        <f t="shared" si="4"/>
        <v>北海道鹿追町</v>
      </c>
      <c r="E164" s="353">
        <v>634</v>
      </c>
      <c r="F164" s="351">
        <f t="shared" si="5"/>
        <v>1</v>
      </c>
    </row>
    <row r="165" spans="1:6">
      <c r="A165" s="353">
        <v>635</v>
      </c>
      <c r="B165" s="353" t="s">
        <v>1069</v>
      </c>
      <c r="C165" s="353" t="s">
        <v>2955</v>
      </c>
      <c r="D165" s="351" t="str">
        <f t="shared" si="4"/>
        <v>北海道新得町</v>
      </c>
      <c r="E165" s="353">
        <v>635</v>
      </c>
      <c r="F165" s="351">
        <f t="shared" si="5"/>
        <v>1</v>
      </c>
    </row>
    <row r="166" spans="1:6">
      <c r="A166" s="353">
        <v>636</v>
      </c>
      <c r="B166" s="353" t="s">
        <v>1069</v>
      </c>
      <c r="C166" s="353" t="s">
        <v>2527</v>
      </c>
      <c r="D166" s="351" t="str">
        <f t="shared" si="4"/>
        <v>北海道清水町</v>
      </c>
      <c r="E166" s="353">
        <v>636</v>
      </c>
      <c r="F166" s="351">
        <f t="shared" si="5"/>
        <v>1</v>
      </c>
    </row>
    <row r="167" spans="1:6">
      <c r="A167" s="353">
        <v>637</v>
      </c>
      <c r="B167" s="353" t="s">
        <v>1069</v>
      </c>
      <c r="C167" s="353" t="s">
        <v>2956</v>
      </c>
      <c r="D167" s="351" t="str">
        <f t="shared" si="4"/>
        <v>北海道芽室町</v>
      </c>
      <c r="E167" s="353">
        <v>637</v>
      </c>
      <c r="F167" s="351">
        <f t="shared" si="5"/>
        <v>1</v>
      </c>
    </row>
    <row r="168" spans="1:6">
      <c r="A168" s="353">
        <v>638</v>
      </c>
      <c r="B168" s="353" t="s">
        <v>1069</v>
      </c>
      <c r="C168" s="353" t="s">
        <v>2957</v>
      </c>
      <c r="D168" s="351" t="str">
        <f t="shared" si="4"/>
        <v>北海道中札内村</v>
      </c>
      <c r="E168" s="353">
        <v>638</v>
      </c>
      <c r="F168" s="351">
        <f t="shared" si="5"/>
        <v>1</v>
      </c>
    </row>
    <row r="169" spans="1:6">
      <c r="A169" s="353">
        <v>639</v>
      </c>
      <c r="B169" s="353" t="s">
        <v>1069</v>
      </c>
      <c r="C169" s="353" t="s">
        <v>2958</v>
      </c>
      <c r="D169" s="351" t="str">
        <f t="shared" si="4"/>
        <v>北海道更別村</v>
      </c>
      <c r="E169" s="353">
        <v>639</v>
      </c>
      <c r="F169" s="351">
        <f t="shared" si="5"/>
        <v>1</v>
      </c>
    </row>
    <row r="170" spans="1:6">
      <c r="A170" s="353">
        <v>641</v>
      </c>
      <c r="B170" s="353" t="s">
        <v>1069</v>
      </c>
      <c r="C170" s="353" t="s">
        <v>2959</v>
      </c>
      <c r="D170" s="351" t="str">
        <f t="shared" si="4"/>
        <v>北海道大樹町</v>
      </c>
      <c r="E170" s="353">
        <v>641</v>
      </c>
      <c r="F170" s="351">
        <f t="shared" si="5"/>
        <v>1</v>
      </c>
    </row>
    <row r="171" spans="1:6">
      <c r="A171" s="353">
        <v>642</v>
      </c>
      <c r="B171" s="353" t="s">
        <v>1069</v>
      </c>
      <c r="C171" s="353" t="s">
        <v>2960</v>
      </c>
      <c r="D171" s="351" t="str">
        <f t="shared" si="4"/>
        <v>北海道広尾町</v>
      </c>
      <c r="E171" s="353">
        <v>642</v>
      </c>
      <c r="F171" s="351">
        <f t="shared" si="5"/>
        <v>1</v>
      </c>
    </row>
    <row r="172" spans="1:6">
      <c r="A172" s="353">
        <v>643</v>
      </c>
      <c r="B172" s="353" t="s">
        <v>1069</v>
      </c>
      <c r="C172" s="353" t="s">
        <v>2961</v>
      </c>
      <c r="D172" s="351" t="str">
        <f t="shared" si="4"/>
        <v>北海道幕別町</v>
      </c>
      <c r="E172" s="353">
        <v>643</v>
      </c>
      <c r="F172" s="351">
        <f t="shared" si="5"/>
        <v>1</v>
      </c>
    </row>
    <row r="173" spans="1:6">
      <c r="A173" s="353">
        <v>644</v>
      </c>
      <c r="B173" s="353" t="s">
        <v>1069</v>
      </c>
      <c r="C173" s="353" t="s">
        <v>1601</v>
      </c>
      <c r="D173" s="351" t="str">
        <f t="shared" si="4"/>
        <v>北海道池田町</v>
      </c>
      <c r="E173" s="353">
        <v>644</v>
      </c>
      <c r="F173" s="351">
        <f t="shared" si="5"/>
        <v>1</v>
      </c>
    </row>
    <row r="174" spans="1:6">
      <c r="A174" s="353">
        <v>645</v>
      </c>
      <c r="B174" s="353" t="s">
        <v>1069</v>
      </c>
      <c r="C174" s="353" t="s">
        <v>2962</v>
      </c>
      <c r="D174" s="351" t="str">
        <f t="shared" si="4"/>
        <v>北海道豊頃町</v>
      </c>
      <c r="E174" s="353">
        <v>645</v>
      </c>
      <c r="F174" s="351">
        <f t="shared" si="5"/>
        <v>1</v>
      </c>
    </row>
    <row r="175" spans="1:6">
      <c r="A175" s="353">
        <v>646</v>
      </c>
      <c r="B175" s="353" t="s">
        <v>1069</v>
      </c>
      <c r="C175" s="353" t="s">
        <v>2963</v>
      </c>
      <c r="D175" s="351" t="str">
        <f t="shared" si="4"/>
        <v>北海道本別町</v>
      </c>
      <c r="E175" s="353">
        <v>646</v>
      </c>
      <c r="F175" s="351">
        <f t="shared" si="5"/>
        <v>1</v>
      </c>
    </row>
    <row r="176" spans="1:6">
      <c r="A176" s="353">
        <v>647</v>
      </c>
      <c r="B176" s="353" t="s">
        <v>1069</v>
      </c>
      <c r="C176" s="353" t="s">
        <v>2964</v>
      </c>
      <c r="D176" s="351" t="str">
        <f t="shared" si="4"/>
        <v>北海道足寄町</v>
      </c>
      <c r="E176" s="353">
        <v>647</v>
      </c>
      <c r="F176" s="351">
        <f t="shared" si="5"/>
        <v>1</v>
      </c>
    </row>
    <row r="177" spans="1:6">
      <c r="A177" s="353">
        <v>648</v>
      </c>
      <c r="B177" s="353" t="s">
        <v>1069</v>
      </c>
      <c r="C177" s="353" t="s">
        <v>2965</v>
      </c>
      <c r="D177" s="351" t="str">
        <f t="shared" si="4"/>
        <v>北海道陸別町</v>
      </c>
      <c r="E177" s="353">
        <v>648</v>
      </c>
      <c r="F177" s="351">
        <f t="shared" si="5"/>
        <v>1</v>
      </c>
    </row>
    <row r="178" spans="1:6">
      <c r="A178" s="353">
        <v>649</v>
      </c>
      <c r="B178" s="353" t="s">
        <v>1069</v>
      </c>
      <c r="C178" s="353" t="s">
        <v>2966</v>
      </c>
      <c r="D178" s="351" t="str">
        <f t="shared" si="4"/>
        <v>北海道浦幌町</v>
      </c>
      <c r="E178" s="353">
        <v>649</v>
      </c>
      <c r="F178" s="351">
        <f t="shared" si="5"/>
        <v>1</v>
      </c>
    </row>
    <row r="179" spans="1:6">
      <c r="A179" s="353">
        <v>661</v>
      </c>
      <c r="B179" s="353" t="s">
        <v>1069</v>
      </c>
      <c r="C179" s="353" t="s">
        <v>2967</v>
      </c>
      <c r="D179" s="351" t="str">
        <f t="shared" si="4"/>
        <v>北海道釧路町</v>
      </c>
      <c r="E179" s="353">
        <v>661</v>
      </c>
      <c r="F179" s="351">
        <f t="shared" si="5"/>
        <v>1</v>
      </c>
    </row>
    <row r="180" spans="1:6">
      <c r="A180" s="353">
        <v>662</v>
      </c>
      <c r="B180" s="353" t="s">
        <v>1069</v>
      </c>
      <c r="C180" s="353" t="s">
        <v>2968</v>
      </c>
      <c r="D180" s="351" t="str">
        <f t="shared" si="4"/>
        <v>北海道厚岸町</v>
      </c>
      <c r="E180" s="353">
        <v>662</v>
      </c>
      <c r="F180" s="351">
        <f t="shared" si="5"/>
        <v>1</v>
      </c>
    </row>
    <row r="181" spans="1:6">
      <c r="A181" s="353">
        <v>663</v>
      </c>
      <c r="B181" s="353" t="s">
        <v>1069</v>
      </c>
      <c r="C181" s="353" t="s">
        <v>2969</v>
      </c>
      <c r="D181" s="351" t="str">
        <f t="shared" si="4"/>
        <v>北海道浜中町</v>
      </c>
      <c r="E181" s="353">
        <v>663</v>
      </c>
      <c r="F181" s="351">
        <f t="shared" si="5"/>
        <v>1</v>
      </c>
    </row>
    <row r="182" spans="1:6">
      <c r="A182" s="353">
        <v>664</v>
      </c>
      <c r="B182" s="353" t="s">
        <v>1069</v>
      </c>
      <c r="C182" s="353" t="s">
        <v>2970</v>
      </c>
      <c r="D182" s="351" t="str">
        <f t="shared" si="4"/>
        <v>北海道標茶町</v>
      </c>
      <c r="E182" s="353">
        <v>664</v>
      </c>
      <c r="F182" s="351">
        <f t="shared" si="5"/>
        <v>1</v>
      </c>
    </row>
    <row r="183" spans="1:6">
      <c r="A183" s="353">
        <v>665</v>
      </c>
      <c r="B183" s="353" t="s">
        <v>1069</v>
      </c>
      <c r="C183" s="353" t="s">
        <v>2971</v>
      </c>
      <c r="D183" s="351" t="str">
        <f t="shared" si="4"/>
        <v>北海道弟子屈町</v>
      </c>
      <c r="E183" s="353">
        <v>665</v>
      </c>
      <c r="F183" s="351">
        <f t="shared" si="5"/>
        <v>1</v>
      </c>
    </row>
    <row r="184" spans="1:6">
      <c r="A184" s="353">
        <v>667</v>
      </c>
      <c r="B184" s="353" t="s">
        <v>1069</v>
      </c>
      <c r="C184" s="353" t="s">
        <v>2972</v>
      </c>
      <c r="D184" s="351" t="str">
        <f t="shared" si="4"/>
        <v>北海道鶴居村</v>
      </c>
      <c r="E184" s="353">
        <v>667</v>
      </c>
      <c r="F184" s="351">
        <f t="shared" si="5"/>
        <v>1</v>
      </c>
    </row>
    <row r="185" spans="1:6">
      <c r="A185" s="353">
        <v>668</v>
      </c>
      <c r="B185" s="353" t="s">
        <v>1069</v>
      </c>
      <c r="C185" s="353" t="s">
        <v>2973</v>
      </c>
      <c r="D185" s="351" t="str">
        <f t="shared" si="4"/>
        <v>北海道白糠町</v>
      </c>
      <c r="E185" s="353">
        <v>668</v>
      </c>
      <c r="F185" s="351">
        <f t="shared" si="5"/>
        <v>1</v>
      </c>
    </row>
    <row r="186" spans="1:6">
      <c r="A186" s="353">
        <v>691</v>
      </c>
      <c r="B186" s="353" t="s">
        <v>1069</v>
      </c>
      <c r="C186" s="353" t="s">
        <v>2974</v>
      </c>
      <c r="D186" s="351" t="str">
        <f t="shared" si="4"/>
        <v>北海道別海町</v>
      </c>
      <c r="E186" s="353">
        <v>691</v>
      </c>
      <c r="F186" s="351">
        <f t="shared" si="5"/>
        <v>1</v>
      </c>
    </row>
    <row r="187" spans="1:6">
      <c r="A187" s="353">
        <v>692</v>
      </c>
      <c r="B187" s="353" t="s">
        <v>1069</v>
      </c>
      <c r="C187" s="353" t="s">
        <v>2975</v>
      </c>
      <c r="D187" s="351" t="str">
        <f t="shared" si="4"/>
        <v>北海道中標津町</v>
      </c>
      <c r="E187" s="353">
        <v>692</v>
      </c>
      <c r="F187" s="351">
        <f t="shared" si="5"/>
        <v>1</v>
      </c>
    </row>
    <row r="188" spans="1:6">
      <c r="A188" s="353">
        <v>693</v>
      </c>
      <c r="B188" s="353" t="s">
        <v>1069</v>
      </c>
      <c r="C188" s="353" t="s">
        <v>2976</v>
      </c>
      <c r="D188" s="351" t="str">
        <f t="shared" si="4"/>
        <v>北海道標津町</v>
      </c>
      <c r="E188" s="353">
        <v>693</v>
      </c>
      <c r="F188" s="351">
        <f t="shared" si="5"/>
        <v>1</v>
      </c>
    </row>
    <row r="189" spans="1:6">
      <c r="A189" s="353">
        <v>694</v>
      </c>
      <c r="B189" s="353" t="s">
        <v>1069</v>
      </c>
      <c r="C189" s="353" t="s">
        <v>2977</v>
      </c>
      <c r="D189" s="351" t="str">
        <f t="shared" si="4"/>
        <v>北海道羅臼町</v>
      </c>
      <c r="E189" s="353">
        <v>694</v>
      </c>
      <c r="F189" s="351">
        <f t="shared" si="5"/>
        <v>1</v>
      </c>
    </row>
    <row r="190" spans="1:6">
      <c r="A190" s="353">
        <v>695</v>
      </c>
      <c r="B190" s="353" t="s">
        <v>1069</v>
      </c>
      <c r="C190" s="353" t="s">
        <v>2978</v>
      </c>
      <c r="D190" s="351" t="str">
        <f t="shared" si="4"/>
        <v>北海道色丹村</v>
      </c>
      <c r="E190" s="353">
        <v>695</v>
      </c>
      <c r="F190" s="351">
        <f t="shared" si="5"/>
        <v>1</v>
      </c>
    </row>
    <row r="191" spans="1:6">
      <c r="A191" s="353">
        <v>696</v>
      </c>
      <c r="B191" s="353" t="s">
        <v>1069</v>
      </c>
      <c r="C191" s="353" t="s">
        <v>2979</v>
      </c>
      <c r="D191" s="351" t="str">
        <f t="shared" si="4"/>
        <v>北海道泊村　（国後郡）</v>
      </c>
      <c r="E191" s="353">
        <v>696</v>
      </c>
      <c r="F191" s="351">
        <f t="shared" si="5"/>
        <v>1</v>
      </c>
    </row>
    <row r="192" spans="1:6">
      <c r="A192" s="353">
        <v>697</v>
      </c>
      <c r="B192" s="353" t="s">
        <v>1069</v>
      </c>
      <c r="C192" s="353" t="s">
        <v>2980</v>
      </c>
      <c r="D192" s="351" t="str">
        <f t="shared" si="4"/>
        <v>北海道留夜別村</v>
      </c>
      <c r="E192" s="353">
        <v>697</v>
      </c>
      <c r="F192" s="351">
        <f t="shared" si="5"/>
        <v>1</v>
      </c>
    </row>
    <row r="193" spans="1:6">
      <c r="A193" s="353">
        <v>698</v>
      </c>
      <c r="B193" s="353" t="s">
        <v>1069</v>
      </c>
      <c r="C193" s="353" t="s">
        <v>2981</v>
      </c>
      <c r="D193" s="351" t="str">
        <f t="shared" si="4"/>
        <v>北海道留別村</v>
      </c>
      <c r="E193" s="353">
        <v>698</v>
      </c>
      <c r="F193" s="351">
        <f t="shared" si="5"/>
        <v>1</v>
      </c>
    </row>
    <row r="194" spans="1:6">
      <c r="A194" s="353">
        <v>699</v>
      </c>
      <c r="B194" s="353" t="s">
        <v>1069</v>
      </c>
      <c r="C194" s="353" t="s">
        <v>2982</v>
      </c>
      <c r="D194" s="351" t="str">
        <f t="shared" si="4"/>
        <v>北海道紗那村</v>
      </c>
      <c r="E194" s="353">
        <v>699</v>
      </c>
      <c r="F194" s="351">
        <f t="shared" si="5"/>
        <v>1</v>
      </c>
    </row>
    <row r="195" spans="1:6">
      <c r="A195" s="353">
        <v>700</v>
      </c>
      <c r="B195" s="353" t="s">
        <v>1069</v>
      </c>
      <c r="C195" s="353" t="s">
        <v>2983</v>
      </c>
      <c r="D195" s="351" t="str">
        <f t="shared" ref="D195:D258" si="6">B195&amp;C195</f>
        <v>北海道蘂取村</v>
      </c>
      <c r="E195" s="353">
        <v>700</v>
      </c>
      <c r="F195" s="351">
        <f t="shared" ref="F195:F258" si="7">COUNTIF(D:D,D195)</f>
        <v>1</v>
      </c>
    </row>
    <row r="196" spans="1:6">
      <c r="A196" s="353">
        <v>201</v>
      </c>
      <c r="B196" s="353" t="s">
        <v>835</v>
      </c>
      <c r="C196" s="353" t="s">
        <v>1116</v>
      </c>
      <c r="D196" s="351" t="str">
        <f t="shared" si="6"/>
        <v>青森県青森市</v>
      </c>
      <c r="E196" s="353">
        <v>201</v>
      </c>
      <c r="F196" s="351">
        <f t="shared" si="7"/>
        <v>1</v>
      </c>
    </row>
    <row r="197" spans="1:6">
      <c r="A197" s="353">
        <v>202</v>
      </c>
      <c r="B197" s="353" t="s">
        <v>835</v>
      </c>
      <c r="C197" s="353" t="s">
        <v>836</v>
      </c>
      <c r="D197" s="351" t="str">
        <f t="shared" si="6"/>
        <v>青森県弘前市</v>
      </c>
      <c r="E197" s="353">
        <v>202</v>
      </c>
      <c r="F197" s="351">
        <f t="shared" si="7"/>
        <v>1</v>
      </c>
    </row>
    <row r="198" spans="1:6">
      <c r="A198" s="353">
        <v>203</v>
      </c>
      <c r="B198" s="353" t="s">
        <v>835</v>
      </c>
      <c r="C198" s="353" t="s">
        <v>1209</v>
      </c>
      <c r="D198" s="351" t="str">
        <f t="shared" si="6"/>
        <v>青森県八戸市</v>
      </c>
      <c r="E198" s="353">
        <v>203</v>
      </c>
      <c r="F198" s="351">
        <f t="shared" si="7"/>
        <v>1</v>
      </c>
    </row>
    <row r="199" spans="1:6">
      <c r="A199" s="353">
        <v>204</v>
      </c>
      <c r="B199" s="353" t="s">
        <v>835</v>
      </c>
      <c r="C199" s="353" t="s">
        <v>1256</v>
      </c>
      <c r="D199" s="351" t="str">
        <f t="shared" si="6"/>
        <v>青森県黒石市</v>
      </c>
      <c r="E199" s="353">
        <v>204</v>
      </c>
      <c r="F199" s="351">
        <f t="shared" si="7"/>
        <v>1</v>
      </c>
    </row>
    <row r="200" spans="1:6">
      <c r="A200" s="353">
        <v>205</v>
      </c>
      <c r="B200" s="353" t="s">
        <v>835</v>
      </c>
      <c r="C200" s="353" t="s">
        <v>1303</v>
      </c>
      <c r="D200" s="351" t="str">
        <f t="shared" si="6"/>
        <v>青森県五所川原市</v>
      </c>
      <c r="E200" s="353">
        <v>205</v>
      </c>
      <c r="F200" s="351">
        <f t="shared" si="7"/>
        <v>1</v>
      </c>
    </row>
    <row r="201" spans="1:6">
      <c r="A201" s="353">
        <v>206</v>
      </c>
      <c r="B201" s="353" t="s">
        <v>835</v>
      </c>
      <c r="C201" s="353" t="s">
        <v>1350</v>
      </c>
      <c r="D201" s="351" t="str">
        <f t="shared" si="6"/>
        <v>青森県十和田市</v>
      </c>
      <c r="E201" s="353">
        <v>206</v>
      </c>
      <c r="F201" s="351">
        <f t="shared" si="7"/>
        <v>1</v>
      </c>
    </row>
    <row r="202" spans="1:6">
      <c r="A202" s="353">
        <v>207</v>
      </c>
      <c r="B202" s="353" t="s">
        <v>835</v>
      </c>
      <c r="C202" s="353" t="s">
        <v>1397</v>
      </c>
      <c r="D202" s="351" t="str">
        <f t="shared" si="6"/>
        <v>青森県三沢市</v>
      </c>
      <c r="E202" s="353">
        <v>207</v>
      </c>
      <c r="F202" s="351">
        <f t="shared" si="7"/>
        <v>1</v>
      </c>
    </row>
    <row r="203" spans="1:6">
      <c r="A203" s="353">
        <v>208</v>
      </c>
      <c r="B203" s="353" t="s">
        <v>835</v>
      </c>
      <c r="C203" s="353" t="s">
        <v>1444</v>
      </c>
      <c r="D203" s="351" t="str">
        <f t="shared" si="6"/>
        <v>青森県むつ市</v>
      </c>
      <c r="E203" s="353">
        <v>208</v>
      </c>
      <c r="F203" s="351">
        <f t="shared" si="7"/>
        <v>1</v>
      </c>
    </row>
    <row r="204" spans="1:6">
      <c r="A204" s="353">
        <v>209</v>
      </c>
      <c r="B204" s="353" t="s">
        <v>835</v>
      </c>
      <c r="C204" s="353" t="s">
        <v>1491</v>
      </c>
      <c r="D204" s="351" t="str">
        <f t="shared" si="6"/>
        <v>青森県つがる市</v>
      </c>
      <c r="E204" s="353">
        <v>209</v>
      </c>
      <c r="F204" s="351">
        <f t="shared" si="7"/>
        <v>1</v>
      </c>
    </row>
    <row r="205" spans="1:6">
      <c r="A205" s="353">
        <v>210</v>
      </c>
      <c r="B205" s="353" t="s">
        <v>835</v>
      </c>
      <c r="C205" s="353" t="s">
        <v>1538</v>
      </c>
      <c r="D205" s="351" t="str">
        <f t="shared" si="6"/>
        <v>青森県平川市</v>
      </c>
      <c r="E205" s="353">
        <v>210</v>
      </c>
      <c r="F205" s="351">
        <f t="shared" si="7"/>
        <v>1</v>
      </c>
    </row>
    <row r="206" spans="1:6">
      <c r="A206" s="353">
        <v>301</v>
      </c>
      <c r="B206" s="353" t="s">
        <v>835</v>
      </c>
      <c r="C206" s="353" t="s">
        <v>1585</v>
      </c>
      <c r="D206" s="351" t="str">
        <f t="shared" si="6"/>
        <v>青森県平内町</v>
      </c>
      <c r="E206" s="353">
        <v>301</v>
      </c>
      <c r="F206" s="351">
        <f t="shared" si="7"/>
        <v>1</v>
      </c>
    </row>
    <row r="207" spans="1:6">
      <c r="A207" s="353">
        <v>303</v>
      </c>
      <c r="B207" s="353" t="s">
        <v>835</v>
      </c>
      <c r="C207" s="353" t="s">
        <v>1632</v>
      </c>
      <c r="D207" s="351" t="str">
        <f t="shared" si="6"/>
        <v>青森県今別町</v>
      </c>
      <c r="E207" s="353">
        <v>303</v>
      </c>
      <c r="F207" s="351">
        <f t="shared" si="7"/>
        <v>1</v>
      </c>
    </row>
    <row r="208" spans="1:6">
      <c r="A208" s="353">
        <v>304</v>
      </c>
      <c r="B208" s="353" t="s">
        <v>835</v>
      </c>
      <c r="C208" s="353" t="s">
        <v>1679</v>
      </c>
      <c r="D208" s="351" t="str">
        <f t="shared" si="6"/>
        <v>青森県蓬田村</v>
      </c>
      <c r="E208" s="353">
        <v>304</v>
      </c>
      <c r="F208" s="351">
        <f t="shared" si="7"/>
        <v>1</v>
      </c>
    </row>
    <row r="209" spans="1:6">
      <c r="A209" s="353">
        <v>307</v>
      </c>
      <c r="B209" s="353" t="s">
        <v>835</v>
      </c>
      <c r="C209" s="353" t="s">
        <v>1726</v>
      </c>
      <c r="D209" s="351" t="str">
        <f t="shared" si="6"/>
        <v>青森県外ヶ浜町</v>
      </c>
      <c r="E209" s="353">
        <v>307</v>
      </c>
      <c r="F209" s="351">
        <f t="shared" si="7"/>
        <v>1</v>
      </c>
    </row>
    <row r="210" spans="1:6">
      <c r="A210" s="353">
        <v>321</v>
      </c>
      <c r="B210" s="353" t="s">
        <v>835</v>
      </c>
      <c r="C210" s="353" t="s">
        <v>1773</v>
      </c>
      <c r="D210" s="351" t="str">
        <f t="shared" si="6"/>
        <v>青森県鰺ヶ沢町</v>
      </c>
      <c r="E210" s="353">
        <v>321</v>
      </c>
      <c r="F210" s="351">
        <f t="shared" si="7"/>
        <v>1</v>
      </c>
    </row>
    <row r="211" spans="1:6">
      <c r="A211" s="353">
        <v>323</v>
      </c>
      <c r="B211" s="353" t="s">
        <v>835</v>
      </c>
      <c r="C211" s="353" t="s">
        <v>1820</v>
      </c>
      <c r="D211" s="351" t="str">
        <f t="shared" si="6"/>
        <v>青森県深浦町</v>
      </c>
      <c r="E211" s="353">
        <v>323</v>
      </c>
      <c r="F211" s="351">
        <f t="shared" si="7"/>
        <v>1</v>
      </c>
    </row>
    <row r="212" spans="1:6">
      <c r="A212" s="353">
        <v>343</v>
      </c>
      <c r="B212" s="353" t="s">
        <v>835</v>
      </c>
      <c r="C212" s="353" t="s">
        <v>1866</v>
      </c>
      <c r="D212" s="351" t="str">
        <f t="shared" si="6"/>
        <v>青森県西目屋村</v>
      </c>
      <c r="E212" s="353">
        <v>343</v>
      </c>
      <c r="F212" s="351">
        <f t="shared" si="7"/>
        <v>1</v>
      </c>
    </row>
    <row r="213" spans="1:6">
      <c r="A213" s="353">
        <v>361</v>
      </c>
      <c r="B213" s="353" t="s">
        <v>835</v>
      </c>
      <c r="C213" s="353" t="s">
        <v>1910</v>
      </c>
      <c r="D213" s="351" t="str">
        <f t="shared" si="6"/>
        <v>青森県藤崎町</v>
      </c>
      <c r="E213" s="353">
        <v>361</v>
      </c>
      <c r="F213" s="351">
        <f t="shared" si="7"/>
        <v>1</v>
      </c>
    </row>
    <row r="214" spans="1:6">
      <c r="A214" s="353">
        <v>362</v>
      </c>
      <c r="B214" s="353" t="s">
        <v>835</v>
      </c>
      <c r="C214" s="353" t="s">
        <v>1951</v>
      </c>
      <c r="D214" s="351" t="str">
        <f t="shared" si="6"/>
        <v>青森県大鰐町</v>
      </c>
      <c r="E214" s="353">
        <v>362</v>
      </c>
      <c r="F214" s="351">
        <f t="shared" si="7"/>
        <v>1</v>
      </c>
    </row>
    <row r="215" spans="1:6">
      <c r="A215" s="353">
        <v>367</v>
      </c>
      <c r="B215" s="353" t="s">
        <v>835</v>
      </c>
      <c r="C215" s="353" t="s">
        <v>1994</v>
      </c>
      <c r="D215" s="351" t="str">
        <f t="shared" si="6"/>
        <v>青森県田舎館村</v>
      </c>
      <c r="E215" s="353">
        <v>367</v>
      </c>
      <c r="F215" s="351">
        <f t="shared" si="7"/>
        <v>1</v>
      </c>
    </row>
    <row r="216" spans="1:6">
      <c r="A216" s="353">
        <v>381</v>
      </c>
      <c r="B216" s="353" t="s">
        <v>835</v>
      </c>
      <c r="C216" s="353" t="s">
        <v>2032</v>
      </c>
      <c r="D216" s="351" t="str">
        <f t="shared" si="6"/>
        <v>青森県板柳町</v>
      </c>
      <c r="E216" s="353">
        <v>381</v>
      </c>
      <c r="F216" s="351">
        <f t="shared" si="7"/>
        <v>1</v>
      </c>
    </row>
    <row r="217" spans="1:6">
      <c r="A217" s="353">
        <v>384</v>
      </c>
      <c r="B217" s="353" t="s">
        <v>835</v>
      </c>
      <c r="C217" s="353" t="s">
        <v>2068</v>
      </c>
      <c r="D217" s="351" t="str">
        <f t="shared" si="6"/>
        <v>青森県鶴田町</v>
      </c>
      <c r="E217" s="353">
        <v>384</v>
      </c>
      <c r="F217" s="351">
        <f t="shared" si="7"/>
        <v>1</v>
      </c>
    </row>
    <row r="218" spans="1:6">
      <c r="A218" s="353">
        <v>387</v>
      </c>
      <c r="B218" s="353" t="s">
        <v>835</v>
      </c>
      <c r="C218" s="353" t="s">
        <v>2102</v>
      </c>
      <c r="D218" s="351" t="str">
        <f t="shared" si="6"/>
        <v>青森県中泊町</v>
      </c>
      <c r="E218" s="353">
        <v>387</v>
      </c>
      <c r="F218" s="351">
        <f t="shared" si="7"/>
        <v>1</v>
      </c>
    </row>
    <row r="219" spans="1:6">
      <c r="A219" s="353">
        <v>401</v>
      </c>
      <c r="B219" s="353" t="s">
        <v>835</v>
      </c>
      <c r="C219" s="353" t="s">
        <v>2135</v>
      </c>
      <c r="D219" s="351" t="str">
        <f t="shared" si="6"/>
        <v>青森県野辺地町</v>
      </c>
      <c r="E219" s="353">
        <v>401</v>
      </c>
      <c r="F219" s="351">
        <f t="shared" si="7"/>
        <v>1</v>
      </c>
    </row>
    <row r="220" spans="1:6">
      <c r="A220" s="353">
        <v>402</v>
      </c>
      <c r="B220" s="353" t="s">
        <v>835</v>
      </c>
      <c r="C220" s="353" t="s">
        <v>2170</v>
      </c>
      <c r="D220" s="351" t="str">
        <f t="shared" si="6"/>
        <v>青森県七戸町</v>
      </c>
      <c r="E220" s="353">
        <v>402</v>
      </c>
      <c r="F220" s="351">
        <f t="shared" si="7"/>
        <v>1</v>
      </c>
    </row>
    <row r="221" spans="1:6">
      <c r="A221" s="353">
        <v>405</v>
      </c>
      <c r="B221" s="353" t="s">
        <v>835</v>
      </c>
      <c r="C221" s="353" t="s">
        <v>2204</v>
      </c>
      <c r="D221" s="351" t="str">
        <f t="shared" si="6"/>
        <v>青森県六戸町</v>
      </c>
      <c r="E221" s="353">
        <v>405</v>
      </c>
      <c r="F221" s="351">
        <f t="shared" si="7"/>
        <v>1</v>
      </c>
    </row>
    <row r="222" spans="1:6">
      <c r="A222" s="353">
        <v>406</v>
      </c>
      <c r="B222" s="353" t="s">
        <v>835</v>
      </c>
      <c r="C222" s="353" t="s">
        <v>2236</v>
      </c>
      <c r="D222" s="351" t="str">
        <f t="shared" si="6"/>
        <v>青森県横浜町</v>
      </c>
      <c r="E222" s="353">
        <v>406</v>
      </c>
      <c r="F222" s="351">
        <f t="shared" si="7"/>
        <v>1</v>
      </c>
    </row>
    <row r="223" spans="1:6">
      <c r="A223" s="353">
        <v>408</v>
      </c>
      <c r="B223" s="353" t="s">
        <v>835</v>
      </c>
      <c r="C223" s="353" t="s">
        <v>2267</v>
      </c>
      <c r="D223" s="351" t="str">
        <f t="shared" si="6"/>
        <v>青森県東北町</v>
      </c>
      <c r="E223" s="353">
        <v>408</v>
      </c>
      <c r="F223" s="351">
        <f t="shared" si="7"/>
        <v>1</v>
      </c>
    </row>
    <row r="224" spans="1:6">
      <c r="A224" s="353">
        <v>411</v>
      </c>
      <c r="B224" s="353" t="s">
        <v>835</v>
      </c>
      <c r="C224" s="353" t="s">
        <v>2297</v>
      </c>
      <c r="D224" s="351" t="str">
        <f t="shared" si="6"/>
        <v>青森県六ヶ所村</v>
      </c>
      <c r="E224" s="353">
        <v>411</v>
      </c>
      <c r="F224" s="351">
        <f t="shared" si="7"/>
        <v>1</v>
      </c>
    </row>
    <row r="225" spans="1:6">
      <c r="A225" s="353">
        <v>412</v>
      </c>
      <c r="B225" s="353" t="s">
        <v>835</v>
      </c>
      <c r="C225" s="353" t="s">
        <v>2325</v>
      </c>
      <c r="D225" s="351" t="str">
        <f t="shared" si="6"/>
        <v>青森県おいらせ町</v>
      </c>
      <c r="E225" s="353">
        <v>412</v>
      </c>
      <c r="F225" s="351">
        <f t="shared" si="7"/>
        <v>1</v>
      </c>
    </row>
    <row r="226" spans="1:6">
      <c r="A226" s="353">
        <v>423</v>
      </c>
      <c r="B226" s="353" t="s">
        <v>835</v>
      </c>
      <c r="C226" s="353" t="s">
        <v>2353</v>
      </c>
      <c r="D226" s="351" t="str">
        <f t="shared" si="6"/>
        <v>青森県大間町</v>
      </c>
      <c r="E226" s="353">
        <v>423</v>
      </c>
      <c r="F226" s="351">
        <f t="shared" si="7"/>
        <v>1</v>
      </c>
    </row>
    <row r="227" spans="1:6">
      <c r="A227" s="353">
        <v>424</v>
      </c>
      <c r="B227" s="353" t="s">
        <v>835</v>
      </c>
      <c r="C227" s="353" t="s">
        <v>2379</v>
      </c>
      <c r="D227" s="351" t="str">
        <f t="shared" si="6"/>
        <v>青森県東通村</v>
      </c>
      <c r="E227" s="353">
        <v>424</v>
      </c>
      <c r="F227" s="351">
        <f t="shared" si="7"/>
        <v>1</v>
      </c>
    </row>
    <row r="228" spans="1:6">
      <c r="A228" s="353">
        <v>425</v>
      </c>
      <c r="B228" s="353" t="s">
        <v>835</v>
      </c>
      <c r="C228" s="353" t="s">
        <v>2402</v>
      </c>
      <c r="D228" s="351" t="str">
        <f t="shared" si="6"/>
        <v>青森県風間浦村</v>
      </c>
      <c r="E228" s="353">
        <v>425</v>
      </c>
      <c r="F228" s="351">
        <f t="shared" si="7"/>
        <v>1</v>
      </c>
    </row>
    <row r="229" spans="1:6">
      <c r="A229" s="353">
        <v>426</v>
      </c>
      <c r="B229" s="353" t="s">
        <v>835</v>
      </c>
      <c r="C229" s="353" t="s">
        <v>2427</v>
      </c>
      <c r="D229" s="351" t="str">
        <f t="shared" si="6"/>
        <v>青森県佐井村</v>
      </c>
      <c r="E229" s="353">
        <v>426</v>
      </c>
      <c r="F229" s="351">
        <f t="shared" si="7"/>
        <v>1</v>
      </c>
    </row>
    <row r="230" spans="1:6">
      <c r="A230" s="353">
        <v>441</v>
      </c>
      <c r="B230" s="353" t="s">
        <v>835</v>
      </c>
      <c r="C230" s="353" t="s">
        <v>2452</v>
      </c>
      <c r="D230" s="351" t="str">
        <f t="shared" si="6"/>
        <v>青森県三戸町</v>
      </c>
      <c r="E230" s="353">
        <v>441</v>
      </c>
      <c r="F230" s="351">
        <f t="shared" si="7"/>
        <v>1</v>
      </c>
    </row>
    <row r="231" spans="1:6">
      <c r="A231" s="353">
        <v>442</v>
      </c>
      <c r="B231" s="353" t="s">
        <v>835</v>
      </c>
      <c r="C231" s="353" t="s">
        <v>2476</v>
      </c>
      <c r="D231" s="351" t="str">
        <f t="shared" si="6"/>
        <v>青森県五戸町</v>
      </c>
      <c r="E231" s="353">
        <v>442</v>
      </c>
      <c r="F231" s="351">
        <f t="shared" si="7"/>
        <v>1</v>
      </c>
    </row>
    <row r="232" spans="1:6">
      <c r="A232" s="353">
        <v>443</v>
      </c>
      <c r="B232" s="353" t="s">
        <v>835</v>
      </c>
      <c r="C232" s="353" t="s">
        <v>2498</v>
      </c>
      <c r="D232" s="351" t="str">
        <f t="shared" si="6"/>
        <v>青森県田子町</v>
      </c>
      <c r="E232" s="353">
        <v>443</v>
      </c>
      <c r="F232" s="351">
        <f t="shared" si="7"/>
        <v>1</v>
      </c>
    </row>
    <row r="233" spans="1:6">
      <c r="A233" s="353">
        <v>445</v>
      </c>
      <c r="B233" s="353" t="s">
        <v>835</v>
      </c>
      <c r="C233" s="353" t="s">
        <v>1802</v>
      </c>
      <c r="D233" s="351" t="str">
        <f t="shared" si="6"/>
        <v>青森県南部町</v>
      </c>
      <c r="E233" s="353">
        <v>445</v>
      </c>
      <c r="F233" s="351">
        <f t="shared" si="7"/>
        <v>1</v>
      </c>
    </row>
    <row r="234" spans="1:6">
      <c r="A234" s="353">
        <v>446</v>
      </c>
      <c r="B234" s="353" t="s">
        <v>835</v>
      </c>
      <c r="C234" s="353" t="s">
        <v>2536</v>
      </c>
      <c r="D234" s="351" t="str">
        <f t="shared" si="6"/>
        <v>青森県階上町</v>
      </c>
      <c r="E234" s="353">
        <v>446</v>
      </c>
      <c r="F234" s="351">
        <f t="shared" si="7"/>
        <v>1</v>
      </c>
    </row>
    <row r="235" spans="1:6">
      <c r="A235" s="353">
        <v>450</v>
      </c>
      <c r="B235" s="353" t="s">
        <v>835</v>
      </c>
      <c r="C235" s="353" t="s">
        <v>2556</v>
      </c>
      <c r="D235" s="351" t="str">
        <f t="shared" si="6"/>
        <v>青森県新郷村</v>
      </c>
      <c r="E235" s="353">
        <v>450</v>
      </c>
      <c r="F235" s="351">
        <f t="shared" si="7"/>
        <v>1</v>
      </c>
    </row>
    <row r="236" spans="1:6">
      <c r="A236" s="353">
        <v>201</v>
      </c>
      <c r="B236" s="353" t="s">
        <v>1070</v>
      </c>
      <c r="C236" s="353" t="s">
        <v>1117</v>
      </c>
      <c r="D236" s="351" t="str">
        <f t="shared" si="6"/>
        <v>岩手県盛岡市</v>
      </c>
      <c r="E236" s="353">
        <v>201</v>
      </c>
      <c r="F236" s="351">
        <f t="shared" si="7"/>
        <v>1</v>
      </c>
    </row>
    <row r="237" spans="1:6">
      <c r="A237" s="353">
        <v>202</v>
      </c>
      <c r="B237" s="353" t="s">
        <v>1070</v>
      </c>
      <c r="C237" s="353" t="s">
        <v>1163</v>
      </c>
      <c r="D237" s="351" t="str">
        <f t="shared" si="6"/>
        <v>岩手県宮古市</v>
      </c>
      <c r="E237" s="353">
        <v>202</v>
      </c>
      <c r="F237" s="351">
        <f t="shared" si="7"/>
        <v>1</v>
      </c>
    </row>
    <row r="238" spans="1:6">
      <c r="A238" s="353">
        <v>203</v>
      </c>
      <c r="B238" s="353" t="s">
        <v>1070</v>
      </c>
      <c r="C238" s="353" t="s">
        <v>1210</v>
      </c>
      <c r="D238" s="351" t="str">
        <f t="shared" si="6"/>
        <v>岩手県大船渡市</v>
      </c>
      <c r="E238" s="353">
        <v>203</v>
      </c>
      <c r="F238" s="351">
        <f t="shared" si="7"/>
        <v>1</v>
      </c>
    </row>
    <row r="239" spans="1:6">
      <c r="A239" s="353">
        <v>205</v>
      </c>
      <c r="B239" s="353" t="s">
        <v>1070</v>
      </c>
      <c r="C239" s="353" t="s">
        <v>1257</v>
      </c>
      <c r="D239" s="351" t="str">
        <f t="shared" si="6"/>
        <v>岩手県花巻市</v>
      </c>
      <c r="E239" s="353">
        <v>205</v>
      </c>
      <c r="F239" s="351">
        <f t="shared" si="7"/>
        <v>1</v>
      </c>
    </row>
    <row r="240" spans="1:6">
      <c r="A240" s="353">
        <v>206</v>
      </c>
      <c r="B240" s="353" t="s">
        <v>1070</v>
      </c>
      <c r="C240" s="353" t="s">
        <v>1304</v>
      </c>
      <c r="D240" s="351" t="str">
        <f t="shared" si="6"/>
        <v>岩手県北上市</v>
      </c>
      <c r="E240" s="353">
        <v>206</v>
      </c>
      <c r="F240" s="351">
        <f t="shared" si="7"/>
        <v>1</v>
      </c>
    </row>
    <row r="241" spans="1:6">
      <c r="A241" s="353">
        <v>207</v>
      </c>
      <c r="B241" s="353" t="s">
        <v>1070</v>
      </c>
      <c r="C241" s="353" t="s">
        <v>1351</v>
      </c>
      <c r="D241" s="351" t="str">
        <f t="shared" si="6"/>
        <v>岩手県久慈市</v>
      </c>
      <c r="E241" s="353">
        <v>207</v>
      </c>
      <c r="F241" s="351">
        <f t="shared" si="7"/>
        <v>1</v>
      </c>
    </row>
    <row r="242" spans="1:6">
      <c r="A242" s="353">
        <v>208</v>
      </c>
      <c r="B242" s="353" t="s">
        <v>1070</v>
      </c>
      <c r="C242" s="353" t="s">
        <v>1398</v>
      </c>
      <c r="D242" s="351" t="str">
        <f t="shared" si="6"/>
        <v>岩手県遠野市</v>
      </c>
      <c r="E242" s="353">
        <v>208</v>
      </c>
      <c r="F242" s="351">
        <f t="shared" si="7"/>
        <v>1</v>
      </c>
    </row>
    <row r="243" spans="1:6">
      <c r="A243" s="353">
        <v>209</v>
      </c>
      <c r="B243" s="353" t="s">
        <v>1070</v>
      </c>
      <c r="C243" s="353" t="s">
        <v>1445</v>
      </c>
      <c r="D243" s="351" t="str">
        <f t="shared" si="6"/>
        <v>岩手県一関市</v>
      </c>
      <c r="E243" s="353">
        <v>209</v>
      </c>
      <c r="F243" s="351">
        <f t="shared" si="7"/>
        <v>1</v>
      </c>
    </row>
    <row r="244" spans="1:6">
      <c r="A244" s="353">
        <v>210</v>
      </c>
      <c r="B244" s="353" t="s">
        <v>1070</v>
      </c>
      <c r="C244" s="353" t="s">
        <v>1492</v>
      </c>
      <c r="D244" s="351" t="str">
        <f t="shared" si="6"/>
        <v>岩手県陸前高田市</v>
      </c>
      <c r="E244" s="353">
        <v>210</v>
      </c>
      <c r="F244" s="351">
        <f t="shared" si="7"/>
        <v>1</v>
      </c>
    </row>
    <row r="245" spans="1:6">
      <c r="A245" s="353">
        <v>211</v>
      </c>
      <c r="B245" s="353" t="s">
        <v>1070</v>
      </c>
      <c r="C245" s="353" t="s">
        <v>1539</v>
      </c>
      <c r="D245" s="351" t="str">
        <f t="shared" si="6"/>
        <v>岩手県釜石市</v>
      </c>
      <c r="E245" s="353">
        <v>211</v>
      </c>
      <c r="F245" s="351">
        <f t="shared" si="7"/>
        <v>1</v>
      </c>
    </row>
    <row r="246" spans="1:6">
      <c r="A246" s="353">
        <v>213</v>
      </c>
      <c r="B246" s="353" t="s">
        <v>1070</v>
      </c>
      <c r="C246" s="353" t="s">
        <v>1586</v>
      </c>
      <c r="D246" s="351" t="str">
        <f t="shared" si="6"/>
        <v>岩手県二戸市</v>
      </c>
      <c r="E246" s="353">
        <v>213</v>
      </c>
      <c r="F246" s="351">
        <f t="shared" si="7"/>
        <v>1</v>
      </c>
    </row>
    <row r="247" spans="1:6">
      <c r="A247" s="353">
        <v>214</v>
      </c>
      <c r="B247" s="353" t="s">
        <v>1070</v>
      </c>
      <c r="C247" s="353" t="s">
        <v>1633</v>
      </c>
      <c r="D247" s="351" t="str">
        <f t="shared" si="6"/>
        <v>岩手県八幡平市</v>
      </c>
      <c r="E247" s="353">
        <v>214</v>
      </c>
      <c r="F247" s="351">
        <f t="shared" si="7"/>
        <v>1</v>
      </c>
    </row>
    <row r="248" spans="1:6">
      <c r="A248" s="353">
        <v>215</v>
      </c>
      <c r="B248" s="353" t="s">
        <v>1070</v>
      </c>
      <c r="C248" s="353" t="s">
        <v>1680</v>
      </c>
      <c r="D248" s="351" t="str">
        <f t="shared" si="6"/>
        <v>岩手県奥州市</v>
      </c>
      <c r="E248" s="353">
        <v>215</v>
      </c>
      <c r="F248" s="351">
        <f t="shared" si="7"/>
        <v>1</v>
      </c>
    </row>
    <row r="249" spans="1:6">
      <c r="A249" s="353">
        <v>216</v>
      </c>
      <c r="B249" s="353" t="s">
        <v>1070</v>
      </c>
      <c r="C249" s="353" t="s">
        <v>1727</v>
      </c>
      <c r="D249" s="351" t="str">
        <f t="shared" si="6"/>
        <v>岩手県滝沢市</v>
      </c>
      <c r="E249" s="353">
        <v>216</v>
      </c>
      <c r="F249" s="351">
        <f t="shared" si="7"/>
        <v>1</v>
      </c>
    </row>
    <row r="250" spans="1:6">
      <c r="A250" s="353">
        <v>301</v>
      </c>
      <c r="B250" s="353" t="s">
        <v>1070</v>
      </c>
      <c r="C250" s="353" t="s">
        <v>1774</v>
      </c>
      <c r="D250" s="351" t="str">
        <f t="shared" si="6"/>
        <v>岩手県雫石町</v>
      </c>
      <c r="E250" s="353">
        <v>301</v>
      </c>
      <c r="F250" s="351">
        <f t="shared" si="7"/>
        <v>1</v>
      </c>
    </row>
    <row r="251" spans="1:6">
      <c r="A251" s="353">
        <v>302</v>
      </c>
      <c r="B251" s="353" t="s">
        <v>1070</v>
      </c>
      <c r="C251" s="353" t="s">
        <v>1821</v>
      </c>
      <c r="D251" s="351" t="str">
        <f t="shared" si="6"/>
        <v>岩手県葛巻町</v>
      </c>
      <c r="E251" s="353">
        <v>302</v>
      </c>
      <c r="F251" s="351">
        <f t="shared" si="7"/>
        <v>1</v>
      </c>
    </row>
    <row r="252" spans="1:6">
      <c r="A252" s="353">
        <v>303</v>
      </c>
      <c r="B252" s="353" t="s">
        <v>1070</v>
      </c>
      <c r="C252" s="353" t="s">
        <v>1867</v>
      </c>
      <c r="D252" s="351" t="str">
        <f t="shared" si="6"/>
        <v>岩手県岩手町</v>
      </c>
      <c r="E252" s="353">
        <v>303</v>
      </c>
      <c r="F252" s="351">
        <f t="shared" si="7"/>
        <v>1</v>
      </c>
    </row>
    <row r="253" spans="1:6">
      <c r="A253" s="353">
        <v>321</v>
      </c>
      <c r="B253" s="353" t="s">
        <v>1070</v>
      </c>
      <c r="C253" s="353" t="s">
        <v>1911</v>
      </c>
      <c r="D253" s="351" t="str">
        <f t="shared" si="6"/>
        <v>岩手県紫波町</v>
      </c>
      <c r="E253" s="353">
        <v>321</v>
      </c>
      <c r="F253" s="351">
        <f t="shared" si="7"/>
        <v>1</v>
      </c>
    </row>
    <row r="254" spans="1:6">
      <c r="A254" s="353">
        <v>322</v>
      </c>
      <c r="B254" s="353" t="s">
        <v>1070</v>
      </c>
      <c r="C254" s="353" t="s">
        <v>1952</v>
      </c>
      <c r="D254" s="351" t="str">
        <f t="shared" si="6"/>
        <v>岩手県矢巾町</v>
      </c>
      <c r="E254" s="353">
        <v>322</v>
      </c>
      <c r="F254" s="351">
        <f t="shared" si="7"/>
        <v>1</v>
      </c>
    </row>
    <row r="255" spans="1:6">
      <c r="A255" s="353">
        <v>366</v>
      </c>
      <c r="B255" s="353" t="s">
        <v>1070</v>
      </c>
      <c r="C255" s="353" t="s">
        <v>1995</v>
      </c>
      <c r="D255" s="351" t="str">
        <f t="shared" si="6"/>
        <v>岩手県西和賀町</v>
      </c>
      <c r="E255" s="353">
        <v>366</v>
      </c>
      <c r="F255" s="351">
        <f t="shared" si="7"/>
        <v>1</v>
      </c>
    </row>
    <row r="256" spans="1:6">
      <c r="A256" s="353">
        <v>381</v>
      </c>
      <c r="B256" s="353" t="s">
        <v>1070</v>
      </c>
      <c r="C256" s="353" t="s">
        <v>2033</v>
      </c>
      <c r="D256" s="351" t="str">
        <f t="shared" si="6"/>
        <v>岩手県金ケ崎町</v>
      </c>
      <c r="E256" s="353">
        <v>381</v>
      </c>
      <c r="F256" s="351">
        <f t="shared" si="7"/>
        <v>1</v>
      </c>
    </row>
    <row r="257" spans="1:6">
      <c r="A257" s="353">
        <v>402</v>
      </c>
      <c r="B257" s="353" t="s">
        <v>1070</v>
      </c>
      <c r="C257" s="353" t="s">
        <v>2069</v>
      </c>
      <c r="D257" s="351" t="str">
        <f t="shared" si="6"/>
        <v>岩手県平泉町</v>
      </c>
      <c r="E257" s="353">
        <v>402</v>
      </c>
      <c r="F257" s="351">
        <f t="shared" si="7"/>
        <v>1</v>
      </c>
    </row>
    <row r="258" spans="1:6">
      <c r="A258" s="353">
        <v>441</v>
      </c>
      <c r="B258" s="353" t="s">
        <v>1070</v>
      </c>
      <c r="C258" s="353" t="s">
        <v>2103</v>
      </c>
      <c r="D258" s="351" t="str">
        <f t="shared" si="6"/>
        <v>岩手県住田町</v>
      </c>
      <c r="E258" s="353">
        <v>441</v>
      </c>
      <c r="F258" s="351">
        <f t="shared" si="7"/>
        <v>1</v>
      </c>
    </row>
    <row r="259" spans="1:6">
      <c r="A259" s="353">
        <v>461</v>
      </c>
      <c r="B259" s="353" t="s">
        <v>1070</v>
      </c>
      <c r="C259" s="353" t="s">
        <v>2136</v>
      </c>
      <c r="D259" s="351" t="str">
        <f t="shared" ref="D259:D322" si="8">B259&amp;C259</f>
        <v>岩手県大槌町</v>
      </c>
      <c r="E259" s="353">
        <v>461</v>
      </c>
      <c r="F259" s="351">
        <f t="shared" ref="F259:F322" si="9">COUNTIF(D:D,D259)</f>
        <v>1</v>
      </c>
    </row>
    <row r="260" spans="1:6">
      <c r="A260" s="353">
        <v>482</v>
      </c>
      <c r="B260" s="353" t="s">
        <v>1070</v>
      </c>
      <c r="C260" s="353" t="s">
        <v>2171</v>
      </c>
      <c r="D260" s="351" t="str">
        <f t="shared" si="8"/>
        <v>岩手県山田町</v>
      </c>
      <c r="E260" s="353">
        <v>482</v>
      </c>
      <c r="F260" s="351">
        <f t="shared" si="9"/>
        <v>1</v>
      </c>
    </row>
    <row r="261" spans="1:6">
      <c r="A261" s="353">
        <v>483</v>
      </c>
      <c r="B261" s="353" t="s">
        <v>1070</v>
      </c>
      <c r="C261" s="353" t="s">
        <v>2205</v>
      </c>
      <c r="D261" s="351" t="str">
        <f t="shared" si="8"/>
        <v>岩手県岩泉町</v>
      </c>
      <c r="E261" s="353">
        <v>483</v>
      </c>
      <c r="F261" s="351">
        <f t="shared" si="9"/>
        <v>1</v>
      </c>
    </row>
    <row r="262" spans="1:6">
      <c r="A262" s="353">
        <v>484</v>
      </c>
      <c r="B262" s="353" t="s">
        <v>1070</v>
      </c>
      <c r="C262" s="353" t="s">
        <v>2237</v>
      </c>
      <c r="D262" s="351" t="str">
        <f t="shared" si="8"/>
        <v>岩手県田野畑村</v>
      </c>
      <c r="E262" s="353">
        <v>484</v>
      </c>
      <c r="F262" s="351">
        <f t="shared" si="9"/>
        <v>1</v>
      </c>
    </row>
    <row r="263" spans="1:6">
      <c r="A263" s="353">
        <v>485</v>
      </c>
      <c r="B263" s="353" t="s">
        <v>1070</v>
      </c>
      <c r="C263" s="353" t="s">
        <v>2268</v>
      </c>
      <c r="D263" s="351" t="str">
        <f t="shared" si="8"/>
        <v>岩手県普代村</v>
      </c>
      <c r="E263" s="353">
        <v>485</v>
      </c>
      <c r="F263" s="351">
        <f t="shared" si="9"/>
        <v>1</v>
      </c>
    </row>
    <row r="264" spans="1:6">
      <c r="A264" s="353">
        <v>501</v>
      </c>
      <c r="B264" s="353" t="s">
        <v>1070</v>
      </c>
      <c r="C264" s="353" t="s">
        <v>2298</v>
      </c>
      <c r="D264" s="351" t="str">
        <f t="shared" si="8"/>
        <v>岩手県軽米町</v>
      </c>
      <c r="E264" s="353">
        <v>501</v>
      </c>
      <c r="F264" s="351">
        <f t="shared" si="9"/>
        <v>1</v>
      </c>
    </row>
    <row r="265" spans="1:6">
      <c r="A265" s="353">
        <v>503</v>
      </c>
      <c r="B265" s="353" t="s">
        <v>1070</v>
      </c>
      <c r="C265" s="353" t="s">
        <v>2326</v>
      </c>
      <c r="D265" s="351" t="str">
        <f t="shared" si="8"/>
        <v>岩手県野田村</v>
      </c>
      <c r="E265" s="353">
        <v>503</v>
      </c>
      <c r="F265" s="351">
        <f t="shared" si="9"/>
        <v>1</v>
      </c>
    </row>
    <row r="266" spans="1:6">
      <c r="A266" s="353">
        <v>506</v>
      </c>
      <c r="B266" s="353" t="s">
        <v>1070</v>
      </c>
      <c r="C266" s="353" t="s">
        <v>2354</v>
      </c>
      <c r="D266" s="351" t="str">
        <f t="shared" si="8"/>
        <v>岩手県九戸村</v>
      </c>
      <c r="E266" s="353">
        <v>506</v>
      </c>
      <c r="F266" s="351">
        <f t="shared" si="9"/>
        <v>1</v>
      </c>
    </row>
    <row r="267" spans="1:6">
      <c r="A267" s="353">
        <v>507</v>
      </c>
      <c r="B267" s="353" t="s">
        <v>1070</v>
      </c>
      <c r="C267" s="353" t="s">
        <v>2380</v>
      </c>
      <c r="D267" s="351" t="str">
        <f t="shared" si="8"/>
        <v>岩手県洋野町</v>
      </c>
      <c r="E267" s="353">
        <v>507</v>
      </c>
      <c r="F267" s="351">
        <f t="shared" si="9"/>
        <v>1</v>
      </c>
    </row>
    <row r="268" spans="1:6">
      <c r="A268" s="353">
        <v>524</v>
      </c>
      <c r="B268" s="353" t="s">
        <v>1070</v>
      </c>
      <c r="C268" s="353" t="s">
        <v>2403</v>
      </c>
      <c r="D268" s="351" t="str">
        <f t="shared" si="8"/>
        <v>岩手県一戸町</v>
      </c>
      <c r="E268" s="353">
        <v>524</v>
      </c>
      <c r="F268" s="351">
        <f t="shared" si="9"/>
        <v>1</v>
      </c>
    </row>
    <row r="269" spans="1:6">
      <c r="A269" s="353">
        <v>101</v>
      </c>
      <c r="B269" s="353" t="s">
        <v>1071</v>
      </c>
      <c r="C269" s="353" t="s">
        <v>2999</v>
      </c>
      <c r="D269" s="351" t="str">
        <f t="shared" si="8"/>
        <v>宮城県仙台市青葉区</v>
      </c>
      <c r="E269" s="353">
        <v>101</v>
      </c>
      <c r="F269" s="351">
        <f t="shared" si="9"/>
        <v>1</v>
      </c>
    </row>
    <row r="270" spans="1:6">
      <c r="A270" s="353">
        <v>102</v>
      </c>
      <c r="B270" s="353" t="s">
        <v>1071</v>
      </c>
      <c r="C270" s="353" t="s">
        <v>3000</v>
      </c>
      <c r="D270" s="351" t="str">
        <f t="shared" si="8"/>
        <v>宮城県仙台市宮城野区</v>
      </c>
      <c r="E270" s="353">
        <v>102</v>
      </c>
      <c r="F270" s="351">
        <f t="shared" si="9"/>
        <v>1</v>
      </c>
    </row>
    <row r="271" spans="1:6">
      <c r="A271" s="353">
        <v>103</v>
      </c>
      <c r="B271" s="353" t="s">
        <v>1071</v>
      </c>
      <c r="C271" s="353" t="s">
        <v>3001</v>
      </c>
      <c r="D271" s="351" t="str">
        <f t="shared" si="8"/>
        <v>宮城県仙台市若林区</v>
      </c>
      <c r="E271" s="353">
        <v>103</v>
      </c>
      <c r="F271" s="351">
        <f t="shared" si="9"/>
        <v>1</v>
      </c>
    </row>
    <row r="272" spans="1:6">
      <c r="A272" s="353">
        <v>104</v>
      </c>
      <c r="B272" s="353" t="s">
        <v>1071</v>
      </c>
      <c r="C272" s="353" t="s">
        <v>3002</v>
      </c>
      <c r="D272" s="351" t="str">
        <f t="shared" si="8"/>
        <v>宮城県仙台市太白区</v>
      </c>
      <c r="E272" s="353">
        <v>104</v>
      </c>
      <c r="F272" s="351">
        <f t="shared" si="9"/>
        <v>1</v>
      </c>
    </row>
    <row r="273" spans="1:6">
      <c r="A273" s="353">
        <v>105</v>
      </c>
      <c r="B273" s="353" t="s">
        <v>1071</v>
      </c>
      <c r="C273" s="353" t="s">
        <v>3003</v>
      </c>
      <c r="D273" s="351" t="str">
        <f t="shared" si="8"/>
        <v>宮城県仙台市泉区</v>
      </c>
      <c r="E273" s="353">
        <v>105</v>
      </c>
      <c r="F273" s="351">
        <f t="shared" si="9"/>
        <v>1</v>
      </c>
    </row>
    <row r="274" spans="1:6">
      <c r="A274" s="353">
        <v>202</v>
      </c>
      <c r="B274" s="353" t="s">
        <v>1071</v>
      </c>
      <c r="C274" s="353" t="s">
        <v>1352</v>
      </c>
      <c r="D274" s="351" t="str">
        <f t="shared" si="8"/>
        <v>宮城県石巻市</v>
      </c>
      <c r="E274" s="353">
        <v>202</v>
      </c>
      <c r="F274" s="351">
        <f t="shared" si="9"/>
        <v>1</v>
      </c>
    </row>
    <row r="275" spans="1:6">
      <c r="A275" s="353">
        <v>203</v>
      </c>
      <c r="B275" s="353" t="s">
        <v>1071</v>
      </c>
      <c r="C275" s="353" t="s">
        <v>1399</v>
      </c>
      <c r="D275" s="351" t="str">
        <f t="shared" si="8"/>
        <v>宮城県塩竈市</v>
      </c>
      <c r="E275" s="353">
        <v>203</v>
      </c>
      <c r="F275" s="351">
        <f t="shared" si="9"/>
        <v>1</v>
      </c>
    </row>
    <row r="276" spans="1:6">
      <c r="A276" s="353">
        <v>205</v>
      </c>
      <c r="B276" s="353" t="s">
        <v>1071</v>
      </c>
      <c r="C276" s="353" t="s">
        <v>1446</v>
      </c>
      <c r="D276" s="351" t="str">
        <f t="shared" si="8"/>
        <v>宮城県気仙沼市</v>
      </c>
      <c r="E276" s="353">
        <v>205</v>
      </c>
      <c r="F276" s="351">
        <f t="shared" si="9"/>
        <v>1</v>
      </c>
    </row>
    <row r="277" spans="1:6">
      <c r="A277" s="353">
        <v>206</v>
      </c>
      <c r="B277" s="353" t="s">
        <v>1071</v>
      </c>
      <c r="C277" s="353" t="s">
        <v>1493</v>
      </c>
      <c r="D277" s="351" t="str">
        <f t="shared" si="8"/>
        <v>宮城県白石市</v>
      </c>
      <c r="E277" s="353">
        <v>206</v>
      </c>
      <c r="F277" s="351">
        <f t="shared" si="9"/>
        <v>1</v>
      </c>
    </row>
    <row r="278" spans="1:6">
      <c r="A278" s="353">
        <v>207</v>
      </c>
      <c r="B278" s="353" t="s">
        <v>1071</v>
      </c>
      <c r="C278" s="353" t="s">
        <v>1540</v>
      </c>
      <c r="D278" s="351" t="str">
        <f t="shared" si="8"/>
        <v>宮城県名取市</v>
      </c>
      <c r="E278" s="353">
        <v>207</v>
      </c>
      <c r="F278" s="351">
        <f t="shared" si="9"/>
        <v>1</v>
      </c>
    </row>
    <row r="279" spans="1:6">
      <c r="A279" s="353">
        <v>208</v>
      </c>
      <c r="B279" s="353" t="s">
        <v>1071</v>
      </c>
      <c r="C279" s="353" t="s">
        <v>1587</v>
      </c>
      <c r="D279" s="351" t="str">
        <f t="shared" si="8"/>
        <v>宮城県角田市</v>
      </c>
      <c r="E279" s="353">
        <v>208</v>
      </c>
      <c r="F279" s="351">
        <f t="shared" si="9"/>
        <v>1</v>
      </c>
    </row>
    <row r="280" spans="1:6">
      <c r="A280" s="353">
        <v>209</v>
      </c>
      <c r="B280" s="353" t="s">
        <v>1071</v>
      </c>
      <c r="C280" s="353" t="s">
        <v>1634</v>
      </c>
      <c r="D280" s="351" t="str">
        <f t="shared" si="8"/>
        <v>宮城県多賀城市</v>
      </c>
      <c r="E280" s="353">
        <v>209</v>
      </c>
      <c r="F280" s="351">
        <f t="shared" si="9"/>
        <v>1</v>
      </c>
    </row>
    <row r="281" spans="1:6">
      <c r="A281" s="353">
        <v>211</v>
      </c>
      <c r="B281" s="353" t="s">
        <v>1071</v>
      </c>
      <c r="C281" s="353" t="s">
        <v>1681</v>
      </c>
      <c r="D281" s="351" t="str">
        <f t="shared" si="8"/>
        <v>宮城県岩沼市</v>
      </c>
      <c r="E281" s="353">
        <v>211</v>
      </c>
      <c r="F281" s="351">
        <f t="shared" si="9"/>
        <v>1</v>
      </c>
    </row>
    <row r="282" spans="1:6">
      <c r="A282" s="353">
        <v>212</v>
      </c>
      <c r="B282" s="353" t="s">
        <v>1071</v>
      </c>
      <c r="C282" s="353" t="s">
        <v>1728</v>
      </c>
      <c r="D282" s="351" t="str">
        <f t="shared" si="8"/>
        <v>宮城県登米市</v>
      </c>
      <c r="E282" s="353">
        <v>212</v>
      </c>
      <c r="F282" s="351">
        <f t="shared" si="9"/>
        <v>1</v>
      </c>
    </row>
    <row r="283" spans="1:6">
      <c r="A283" s="353">
        <v>213</v>
      </c>
      <c r="B283" s="353" t="s">
        <v>1071</v>
      </c>
      <c r="C283" s="353" t="s">
        <v>1775</v>
      </c>
      <c r="D283" s="351" t="str">
        <f t="shared" si="8"/>
        <v>宮城県栗原市</v>
      </c>
      <c r="E283" s="353">
        <v>213</v>
      </c>
      <c r="F283" s="351">
        <f t="shared" si="9"/>
        <v>1</v>
      </c>
    </row>
    <row r="284" spans="1:6">
      <c r="A284" s="353">
        <v>214</v>
      </c>
      <c r="B284" s="353" t="s">
        <v>1071</v>
      </c>
      <c r="C284" s="353" t="s">
        <v>1822</v>
      </c>
      <c r="D284" s="351" t="str">
        <f t="shared" si="8"/>
        <v>宮城県東松島市</v>
      </c>
      <c r="E284" s="353">
        <v>214</v>
      </c>
      <c r="F284" s="351">
        <f t="shared" si="9"/>
        <v>1</v>
      </c>
    </row>
    <row r="285" spans="1:6">
      <c r="A285" s="353">
        <v>215</v>
      </c>
      <c r="B285" s="353" t="s">
        <v>1071</v>
      </c>
      <c r="C285" s="353" t="s">
        <v>1868</v>
      </c>
      <c r="D285" s="351" t="str">
        <f t="shared" si="8"/>
        <v>宮城県大崎市</v>
      </c>
      <c r="E285" s="353">
        <v>215</v>
      </c>
      <c r="F285" s="351">
        <f t="shared" si="9"/>
        <v>1</v>
      </c>
    </row>
    <row r="286" spans="1:6">
      <c r="A286" s="353">
        <v>216</v>
      </c>
      <c r="B286" s="353" t="s">
        <v>1071</v>
      </c>
      <c r="C286" s="353" t="s">
        <v>1912</v>
      </c>
      <c r="D286" s="351" t="str">
        <f t="shared" si="8"/>
        <v>宮城県富谷市</v>
      </c>
      <c r="E286" s="353">
        <v>216</v>
      </c>
      <c r="F286" s="351">
        <f t="shared" si="9"/>
        <v>1</v>
      </c>
    </row>
    <row r="287" spans="1:6">
      <c r="A287" s="353">
        <v>301</v>
      </c>
      <c r="B287" s="353" t="s">
        <v>1071</v>
      </c>
      <c r="C287" s="353" t="s">
        <v>1953</v>
      </c>
      <c r="D287" s="351" t="str">
        <f t="shared" si="8"/>
        <v>宮城県蔵王町</v>
      </c>
      <c r="E287" s="353">
        <v>301</v>
      </c>
      <c r="F287" s="351">
        <f t="shared" si="9"/>
        <v>1</v>
      </c>
    </row>
    <row r="288" spans="1:6">
      <c r="A288" s="353">
        <v>302</v>
      </c>
      <c r="B288" s="353" t="s">
        <v>1071</v>
      </c>
      <c r="C288" s="353" t="s">
        <v>1996</v>
      </c>
      <c r="D288" s="351" t="str">
        <f t="shared" si="8"/>
        <v>宮城県七ヶ宿町</v>
      </c>
      <c r="E288" s="353">
        <v>302</v>
      </c>
      <c r="F288" s="351">
        <f t="shared" si="9"/>
        <v>1</v>
      </c>
    </row>
    <row r="289" spans="1:6">
      <c r="A289" s="353">
        <v>321</v>
      </c>
      <c r="B289" s="353" t="s">
        <v>1071</v>
      </c>
      <c r="C289" s="353" t="s">
        <v>2034</v>
      </c>
      <c r="D289" s="351" t="str">
        <f t="shared" si="8"/>
        <v>宮城県大河原町</v>
      </c>
      <c r="E289" s="353">
        <v>321</v>
      </c>
      <c r="F289" s="351">
        <f t="shared" si="9"/>
        <v>1</v>
      </c>
    </row>
    <row r="290" spans="1:6">
      <c r="A290" s="353">
        <v>322</v>
      </c>
      <c r="B290" s="353" t="s">
        <v>1071</v>
      </c>
      <c r="C290" s="353" t="s">
        <v>2070</v>
      </c>
      <c r="D290" s="351" t="str">
        <f t="shared" si="8"/>
        <v>宮城県村田町</v>
      </c>
      <c r="E290" s="353">
        <v>322</v>
      </c>
      <c r="F290" s="351">
        <f t="shared" si="9"/>
        <v>1</v>
      </c>
    </row>
    <row r="291" spans="1:6">
      <c r="A291" s="353">
        <v>323</v>
      </c>
      <c r="B291" s="353" t="s">
        <v>1071</v>
      </c>
      <c r="C291" s="353" t="s">
        <v>2104</v>
      </c>
      <c r="D291" s="351" t="str">
        <f t="shared" si="8"/>
        <v>宮城県柴田町</v>
      </c>
      <c r="E291" s="353">
        <v>323</v>
      </c>
      <c r="F291" s="351">
        <f t="shared" si="9"/>
        <v>1</v>
      </c>
    </row>
    <row r="292" spans="1:6">
      <c r="A292" s="353">
        <v>324</v>
      </c>
      <c r="B292" s="353" t="s">
        <v>1071</v>
      </c>
      <c r="C292" s="353" t="s">
        <v>2137</v>
      </c>
      <c r="D292" s="351" t="str">
        <f t="shared" si="8"/>
        <v>宮城県川崎町</v>
      </c>
      <c r="E292" s="353">
        <v>324</v>
      </c>
      <c r="F292" s="351">
        <f t="shared" si="9"/>
        <v>1</v>
      </c>
    </row>
    <row r="293" spans="1:6">
      <c r="A293" s="353">
        <v>341</v>
      </c>
      <c r="B293" s="353" t="s">
        <v>1071</v>
      </c>
      <c r="C293" s="353" t="s">
        <v>2172</v>
      </c>
      <c r="D293" s="351" t="str">
        <f t="shared" si="8"/>
        <v>宮城県丸森町</v>
      </c>
      <c r="E293" s="353">
        <v>341</v>
      </c>
      <c r="F293" s="351">
        <f t="shared" si="9"/>
        <v>1</v>
      </c>
    </row>
    <row r="294" spans="1:6">
      <c r="A294" s="353">
        <v>361</v>
      </c>
      <c r="B294" s="353" t="s">
        <v>1071</v>
      </c>
      <c r="C294" s="353" t="s">
        <v>2206</v>
      </c>
      <c r="D294" s="351" t="str">
        <f t="shared" si="8"/>
        <v>宮城県亘理町</v>
      </c>
      <c r="E294" s="353">
        <v>361</v>
      </c>
      <c r="F294" s="351">
        <f t="shared" si="9"/>
        <v>1</v>
      </c>
    </row>
    <row r="295" spans="1:6">
      <c r="A295" s="353">
        <v>362</v>
      </c>
      <c r="B295" s="353" t="s">
        <v>1071</v>
      </c>
      <c r="C295" s="353" t="s">
        <v>2238</v>
      </c>
      <c r="D295" s="351" t="str">
        <f t="shared" si="8"/>
        <v>宮城県山元町</v>
      </c>
      <c r="E295" s="353">
        <v>362</v>
      </c>
      <c r="F295" s="351">
        <f t="shared" si="9"/>
        <v>1</v>
      </c>
    </row>
    <row r="296" spans="1:6">
      <c r="A296" s="353">
        <v>401</v>
      </c>
      <c r="B296" s="353" t="s">
        <v>1071</v>
      </c>
      <c r="C296" s="353" t="s">
        <v>2269</v>
      </c>
      <c r="D296" s="351" t="str">
        <f t="shared" si="8"/>
        <v>宮城県松島町</v>
      </c>
      <c r="E296" s="353">
        <v>401</v>
      </c>
      <c r="F296" s="351">
        <f t="shared" si="9"/>
        <v>1</v>
      </c>
    </row>
    <row r="297" spans="1:6">
      <c r="A297" s="353">
        <v>404</v>
      </c>
      <c r="B297" s="353" t="s">
        <v>1071</v>
      </c>
      <c r="C297" s="353" t="s">
        <v>2299</v>
      </c>
      <c r="D297" s="351" t="str">
        <f t="shared" si="8"/>
        <v>宮城県七ヶ浜町</v>
      </c>
      <c r="E297" s="353">
        <v>404</v>
      </c>
      <c r="F297" s="351">
        <f t="shared" si="9"/>
        <v>1</v>
      </c>
    </row>
    <row r="298" spans="1:6">
      <c r="A298" s="353">
        <v>406</v>
      </c>
      <c r="B298" s="353" t="s">
        <v>1071</v>
      </c>
      <c r="C298" s="353" t="s">
        <v>2327</v>
      </c>
      <c r="D298" s="351" t="str">
        <f t="shared" si="8"/>
        <v>宮城県利府町</v>
      </c>
      <c r="E298" s="353">
        <v>406</v>
      </c>
      <c r="F298" s="351">
        <f t="shared" si="9"/>
        <v>1</v>
      </c>
    </row>
    <row r="299" spans="1:6">
      <c r="A299" s="353">
        <v>421</v>
      </c>
      <c r="B299" s="353" t="s">
        <v>1071</v>
      </c>
      <c r="C299" s="353" t="s">
        <v>2355</v>
      </c>
      <c r="D299" s="351" t="str">
        <f t="shared" si="8"/>
        <v>宮城県大和町</v>
      </c>
      <c r="E299" s="353">
        <v>421</v>
      </c>
      <c r="F299" s="351">
        <f t="shared" si="9"/>
        <v>1</v>
      </c>
    </row>
    <row r="300" spans="1:6">
      <c r="A300" s="353">
        <v>422</v>
      </c>
      <c r="B300" s="353" t="s">
        <v>1071</v>
      </c>
      <c r="C300" s="353" t="s">
        <v>2381</v>
      </c>
      <c r="D300" s="351" t="str">
        <f t="shared" si="8"/>
        <v>宮城県大郷町</v>
      </c>
      <c r="E300" s="353">
        <v>422</v>
      </c>
      <c r="F300" s="351">
        <f t="shared" si="9"/>
        <v>1</v>
      </c>
    </row>
    <row r="301" spans="1:6">
      <c r="A301" s="353">
        <v>424</v>
      </c>
      <c r="B301" s="353" t="s">
        <v>1071</v>
      </c>
      <c r="C301" s="353" t="s">
        <v>2404</v>
      </c>
      <c r="D301" s="351" t="str">
        <f t="shared" si="8"/>
        <v>宮城県大衡村</v>
      </c>
      <c r="E301" s="353">
        <v>424</v>
      </c>
      <c r="F301" s="351">
        <f t="shared" si="9"/>
        <v>1</v>
      </c>
    </row>
    <row r="302" spans="1:6">
      <c r="A302" s="353">
        <v>444</v>
      </c>
      <c r="B302" s="353" t="s">
        <v>1071</v>
      </c>
      <c r="C302" s="353" t="s">
        <v>2428</v>
      </c>
      <c r="D302" s="351" t="str">
        <f t="shared" si="8"/>
        <v>宮城県色麻町</v>
      </c>
      <c r="E302" s="353">
        <v>444</v>
      </c>
      <c r="F302" s="351">
        <f t="shared" si="9"/>
        <v>1</v>
      </c>
    </row>
    <row r="303" spans="1:6">
      <c r="A303" s="353">
        <v>445</v>
      </c>
      <c r="B303" s="353" t="s">
        <v>1071</v>
      </c>
      <c r="C303" s="353" t="s">
        <v>2453</v>
      </c>
      <c r="D303" s="351" t="str">
        <f t="shared" si="8"/>
        <v>宮城県加美町</v>
      </c>
      <c r="E303" s="353">
        <v>445</v>
      </c>
      <c r="F303" s="351">
        <f t="shared" si="9"/>
        <v>1</v>
      </c>
    </row>
    <row r="304" spans="1:6">
      <c r="A304" s="353">
        <v>501</v>
      </c>
      <c r="B304" s="353" t="s">
        <v>1071</v>
      </c>
      <c r="C304" s="353" t="s">
        <v>2477</v>
      </c>
      <c r="D304" s="351" t="str">
        <f t="shared" si="8"/>
        <v>宮城県涌谷町</v>
      </c>
      <c r="E304" s="353">
        <v>501</v>
      </c>
      <c r="F304" s="351">
        <f t="shared" si="9"/>
        <v>1</v>
      </c>
    </row>
    <row r="305" spans="1:6">
      <c r="A305" s="353">
        <v>505</v>
      </c>
      <c r="B305" s="353" t="s">
        <v>1071</v>
      </c>
      <c r="C305" s="353" t="s">
        <v>1989</v>
      </c>
      <c r="D305" s="351" t="str">
        <f t="shared" si="8"/>
        <v>宮城県美里町</v>
      </c>
      <c r="E305" s="353">
        <v>505</v>
      </c>
      <c r="F305" s="351">
        <f t="shared" si="9"/>
        <v>1</v>
      </c>
    </row>
    <row r="306" spans="1:6">
      <c r="A306" s="353">
        <v>581</v>
      </c>
      <c r="B306" s="353" t="s">
        <v>1071</v>
      </c>
      <c r="C306" s="353" t="s">
        <v>2518</v>
      </c>
      <c r="D306" s="351" t="str">
        <f t="shared" si="8"/>
        <v>宮城県女川町</v>
      </c>
      <c r="E306" s="353">
        <v>581</v>
      </c>
      <c r="F306" s="351">
        <f t="shared" si="9"/>
        <v>1</v>
      </c>
    </row>
    <row r="307" spans="1:6">
      <c r="A307" s="353">
        <v>606</v>
      </c>
      <c r="B307" s="353" t="s">
        <v>1071</v>
      </c>
      <c r="C307" s="353" t="s">
        <v>2537</v>
      </c>
      <c r="D307" s="351" t="str">
        <f t="shared" si="8"/>
        <v>宮城県南三陸町</v>
      </c>
      <c r="E307" s="353">
        <v>606</v>
      </c>
      <c r="F307" s="351">
        <f t="shared" si="9"/>
        <v>1</v>
      </c>
    </row>
    <row r="308" spans="1:6">
      <c r="A308" s="353">
        <v>201</v>
      </c>
      <c r="B308" s="353" t="s">
        <v>1072</v>
      </c>
      <c r="C308" s="353" t="s">
        <v>1119</v>
      </c>
      <c r="D308" s="351" t="str">
        <f t="shared" si="8"/>
        <v>秋田県秋田市</v>
      </c>
      <c r="E308" s="353">
        <v>201</v>
      </c>
      <c r="F308" s="351">
        <f t="shared" si="9"/>
        <v>1</v>
      </c>
    </row>
    <row r="309" spans="1:6">
      <c r="A309" s="353">
        <v>202</v>
      </c>
      <c r="B309" s="353" t="s">
        <v>1072</v>
      </c>
      <c r="C309" s="353" t="s">
        <v>1165</v>
      </c>
      <c r="D309" s="351" t="str">
        <f t="shared" si="8"/>
        <v>秋田県能代市</v>
      </c>
      <c r="E309" s="353">
        <v>202</v>
      </c>
      <c r="F309" s="351">
        <f t="shared" si="9"/>
        <v>1</v>
      </c>
    </row>
    <row r="310" spans="1:6">
      <c r="A310" s="353">
        <v>203</v>
      </c>
      <c r="B310" s="353" t="s">
        <v>1072</v>
      </c>
      <c r="C310" s="353" t="s">
        <v>1212</v>
      </c>
      <c r="D310" s="351" t="str">
        <f t="shared" si="8"/>
        <v>秋田県横手市</v>
      </c>
      <c r="E310" s="353">
        <v>203</v>
      </c>
      <c r="F310" s="351">
        <f t="shared" si="9"/>
        <v>1</v>
      </c>
    </row>
    <row r="311" spans="1:6">
      <c r="A311" s="353">
        <v>204</v>
      </c>
      <c r="B311" s="353" t="s">
        <v>1072</v>
      </c>
      <c r="C311" s="353" t="s">
        <v>1259</v>
      </c>
      <c r="D311" s="351" t="str">
        <f t="shared" si="8"/>
        <v>秋田県大館市</v>
      </c>
      <c r="E311" s="353">
        <v>204</v>
      </c>
      <c r="F311" s="351">
        <f t="shared" si="9"/>
        <v>1</v>
      </c>
    </row>
    <row r="312" spans="1:6">
      <c r="A312" s="353">
        <v>206</v>
      </c>
      <c r="B312" s="353" t="s">
        <v>1072</v>
      </c>
      <c r="C312" s="353" t="s">
        <v>1306</v>
      </c>
      <c r="D312" s="351" t="str">
        <f t="shared" si="8"/>
        <v>秋田県男鹿市</v>
      </c>
      <c r="E312" s="353">
        <v>206</v>
      </c>
      <c r="F312" s="351">
        <f t="shared" si="9"/>
        <v>1</v>
      </c>
    </row>
    <row r="313" spans="1:6">
      <c r="A313" s="353">
        <v>207</v>
      </c>
      <c r="B313" s="353" t="s">
        <v>1072</v>
      </c>
      <c r="C313" s="353" t="s">
        <v>1353</v>
      </c>
      <c r="D313" s="351" t="str">
        <f t="shared" si="8"/>
        <v>秋田県湯沢市</v>
      </c>
      <c r="E313" s="353">
        <v>207</v>
      </c>
      <c r="F313" s="351">
        <f t="shared" si="9"/>
        <v>1</v>
      </c>
    </row>
    <row r="314" spans="1:6">
      <c r="A314" s="353">
        <v>209</v>
      </c>
      <c r="B314" s="353" t="s">
        <v>1072</v>
      </c>
      <c r="C314" s="353" t="s">
        <v>1400</v>
      </c>
      <c r="D314" s="351" t="str">
        <f t="shared" si="8"/>
        <v>秋田県鹿角市</v>
      </c>
      <c r="E314" s="353">
        <v>209</v>
      </c>
      <c r="F314" s="351">
        <f t="shared" si="9"/>
        <v>1</v>
      </c>
    </row>
    <row r="315" spans="1:6">
      <c r="A315" s="353">
        <v>210</v>
      </c>
      <c r="B315" s="353" t="s">
        <v>1072</v>
      </c>
      <c r="C315" s="353" t="s">
        <v>1447</v>
      </c>
      <c r="D315" s="351" t="str">
        <f t="shared" si="8"/>
        <v>秋田県由利本荘市</v>
      </c>
      <c r="E315" s="353">
        <v>210</v>
      </c>
      <c r="F315" s="351">
        <f t="shared" si="9"/>
        <v>1</v>
      </c>
    </row>
    <row r="316" spans="1:6">
      <c r="A316" s="353">
        <v>211</v>
      </c>
      <c r="B316" s="353" t="s">
        <v>1072</v>
      </c>
      <c r="C316" s="353" t="s">
        <v>1494</v>
      </c>
      <c r="D316" s="351" t="str">
        <f t="shared" si="8"/>
        <v>秋田県潟上市</v>
      </c>
      <c r="E316" s="353">
        <v>211</v>
      </c>
      <c r="F316" s="351">
        <f t="shared" si="9"/>
        <v>1</v>
      </c>
    </row>
    <row r="317" spans="1:6">
      <c r="A317" s="353">
        <v>212</v>
      </c>
      <c r="B317" s="353" t="s">
        <v>1072</v>
      </c>
      <c r="C317" s="353" t="s">
        <v>1541</v>
      </c>
      <c r="D317" s="351" t="str">
        <f t="shared" si="8"/>
        <v>秋田県大仙市</v>
      </c>
      <c r="E317" s="353">
        <v>212</v>
      </c>
      <c r="F317" s="351">
        <f t="shared" si="9"/>
        <v>1</v>
      </c>
    </row>
    <row r="318" spans="1:6">
      <c r="A318" s="353">
        <v>213</v>
      </c>
      <c r="B318" s="353" t="s">
        <v>1072</v>
      </c>
      <c r="C318" s="353" t="s">
        <v>1588</v>
      </c>
      <c r="D318" s="351" t="str">
        <f t="shared" si="8"/>
        <v>秋田県北秋田市</v>
      </c>
      <c r="E318" s="353">
        <v>213</v>
      </c>
      <c r="F318" s="351">
        <f t="shared" si="9"/>
        <v>1</v>
      </c>
    </row>
    <row r="319" spans="1:6">
      <c r="A319" s="353">
        <v>214</v>
      </c>
      <c r="B319" s="353" t="s">
        <v>1072</v>
      </c>
      <c r="C319" s="353" t="s">
        <v>1635</v>
      </c>
      <c r="D319" s="351" t="str">
        <f t="shared" si="8"/>
        <v>秋田県にかほ市</v>
      </c>
      <c r="E319" s="353">
        <v>214</v>
      </c>
      <c r="F319" s="351">
        <f t="shared" si="9"/>
        <v>1</v>
      </c>
    </row>
    <row r="320" spans="1:6">
      <c r="A320" s="353">
        <v>215</v>
      </c>
      <c r="B320" s="353" t="s">
        <v>1072</v>
      </c>
      <c r="C320" s="353" t="s">
        <v>1682</v>
      </c>
      <c r="D320" s="351" t="str">
        <f t="shared" si="8"/>
        <v>秋田県仙北市</v>
      </c>
      <c r="E320" s="353">
        <v>215</v>
      </c>
      <c r="F320" s="351">
        <f t="shared" si="9"/>
        <v>1</v>
      </c>
    </row>
    <row r="321" spans="1:6">
      <c r="A321" s="353">
        <v>303</v>
      </c>
      <c r="B321" s="353" t="s">
        <v>1072</v>
      </c>
      <c r="C321" s="353" t="s">
        <v>1729</v>
      </c>
      <c r="D321" s="351" t="str">
        <f t="shared" si="8"/>
        <v>秋田県小坂町</v>
      </c>
      <c r="E321" s="353">
        <v>303</v>
      </c>
      <c r="F321" s="351">
        <f t="shared" si="9"/>
        <v>1</v>
      </c>
    </row>
    <row r="322" spans="1:6">
      <c r="A322" s="353">
        <v>327</v>
      </c>
      <c r="B322" s="353" t="s">
        <v>1072</v>
      </c>
      <c r="C322" s="353" t="s">
        <v>1776</v>
      </c>
      <c r="D322" s="351" t="str">
        <f t="shared" si="8"/>
        <v>秋田県上小阿仁村</v>
      </c>
      <c r="E322" s="353">
        <v>327</v>
      </c>
      <c r="F322" s="351">
        <f t="shared" si="9"/>
        <v>1</v>
      </c>
    </row>
    <row r="323" spans="1:6">
      <c r="A323" s="353">
        <v>346</v>
      </c>
      <c r="B323" s="353" t="s">
        <v>1072</v>
      </c>
      <c r="C323" s="353" t="s">
        <v>1823</v>
      </c>
      <c r="D323" s="351" t="str">
        <f t="shared" ref="D323:D386" si="10">B323&amp;C323</f>
        <v>秋田県藤里町</v>
      </c>
      <c r="E323" s="353">
        <v>346</v>
      </c>
      <c r="F323" s="351">
        <f t="shared" ref="F323:F386" si="11">COUNTIF(D:D,D323)</f>
        <v>1</v>
      </c>
    </row>
    <row r="324" spans="1:6">
      <c r="A324" s="353">
        <v>348</v>
      </c>
      <c r="B324" s="353" t="s">
        <v>1072</v>
      </c>
      <c r="C324" s="353" t="s">
        <v>1869</v>
      </c>
      <c r="D324" s="351" t="str">
        <f t="shared" si="10"/>
        <v>秋田県三種町</v>
      </c>
      <c r="E324" s="353">
        <v>348</v>
      </c>
      <c r="F324" s="351">
        <f t="shared" si="11"/>
        <v>1</v>
      </c>
    </row>
    <row r="325" spans="1:6">
      <c r="A325" s="353">
        <v>349</v>
      </c>
      <c r="B325" s="353" t="s">
        <v>1072</v>
      </c>
      <c r="C325" s="353" t="s">
        <v>1913</v>
      </c>
      <c r="D325" s="351" t="str">
        <f t="shared" si="10"/>
        <v>秋田県八峰町</v>
      </c>
      <c r="E325" s="353">
        <v>349</v>
      </c>
      <c r="F325" s="351">
        <f t="shared" si="11"/>
        <v>1</v>
      </c>
    </row>
    <row r="326" spans="1:6">
      <c r="A326" s="353">
        <v>361</v>
      </c>
      <c r="B326" s="353" t="s">
        <v>1072</v>
      </c>
      <c r="C326" s="353" t="s">
        <v>1954</v>
      </c>
      <c r="D326" s="351" t="str">
        <f t="shared" si="10"/>
        <v>秋田県五城目町</v>
      </c>
      <c r="E326" s="353">
        <v>361</v>
      </c>
      <c r="F326" s="351">
        <f t="shared" si="11"/>
        <v>1</v>
      </c>
    </row>
    <row r="327" spans="1:6">
      <c r="A327" s="353">
        <v>363</v>
      </c>
      <c r="B327" s="353" t="s">
        <v>1072</v>
      </c>
      <c r="C327" s="353" t="s">
        <v>1997</v>
      </c>
      <c r="D327" s="351" t="str">
        <f t="shared" si="10"/>
        <v>秋田県八郎潟町</v>
      </c>
      <c r="E327" s="353">
        <v>363</v>
      </c>
      <c r="F327" s="351">
        <f t="shared" si="11"/>
        <v>1</v>
      </c>
    </row>
    <row r="328" spans="1:6">
      <c r="A328" s="353">
        <v>366</v>
      </c>
      <c r="B328" s="353" t="s">
        <v>1072</v>
      </c>
      <c r="C328" s="353" t="s">
        <v>2035</v>
      </c>
      <c r="D328" s="351" t="str">
        <f t="shared" si="10"/>
        <v>秋田県井川町</v>
      </c>
      <c r="E328" s="353">
        <v>366</v>
      </c>
      <c r="F328" s="351">
        <f t="shared" si="11"/>
        <v>1</v>
      </c>
    </row>
    <row r="329" spans="1:6">
      <c r="A329" s="353">
        <v>368</v>
      </c>
      <c r="B329" s="353" t="s">
        <v>1072</v>
      </c>
      <c r="C329" s="353" t="s">
        <v>2071</v>
      </c>
      <c r="D329" s="351" t="str">
        <f t="shared" si="10"/>
        <v>秋田県大潟村</v>
      </c>
      <c r="E329" s="353">
        <v>368</v>
      </c>
      <c r="F329" s="351">
        <f t="shared" si="11"/>
        <v>1</v>
      </c>
    </row>
    <row r="330" spans="1:6">
      <c r="A330" s="353">
        <v>434</v>
      </c>
      <c r="B330" s="353" t="s">
        <v>1072</v>
      </c>
      <c r="C330" s="353" t="s">
        <v>1662</v>
      </c>
      <c r="D330" s="351" t="str">
        <f t="shared" si="10"/>
        <v>秋田県美郷町</v>
      </c>
      <c r="E330" s="353">
        <v>434</v>
      </c>
      <c r="F330" s="351">
        <f t="shared" si="11"/>
        <v>1</v>
      </c>
    </row>
    <row r="331" spans="1:6">
      <c r="A331" s="353">
        <v>463</v>
      </c>
      <c r="B331" s="353" t="s">
        <v>1072</v>
      </c>
      <c r="C331" s="353" t="s">
        <v>2138</v>
      </c>
      <c r="D331" s="351" t="str">
        <f t="shared" si="10"/>
        <v>秋田県羽後町</v>
      </c>
      <c r="E331" s="353">
        <v>463</v>
      </c>
      <c r="F331" s="351">
        <f t="shared" si="11"/>
        <v>1</v>
      </c>
    </row>
    <row r="332" spans="1:6">
      <c r="A332" s="353">
        <v>464</v>
      </c>
      <c r="B332" s="353" t="s">
        <v>1072</v>
      </c>
      <c r="C332" s="353" t="s">
        <v>2173</v>
      </c>
      <c r="D332" s="351" t="str">
        <f t="shared" si="10"/>
        <v>秋田県東成瀬村</v>
      </c>
      <c r="E332" s="353">
        <v>464</v>
      </c>
      <c r="F332" s="351">
        <f t="shared" si="11"/>
        <v>1</v>
      </c>
    </row>
    <row r="333" spans="1:6">
      <c r="A333" s="353">
        <v>201</v>
      </c>
      <c r="B333" s="353" t="s">
        <v>1073</v>
      </c>
      <c r="C333" s="353" t="s">
        <v>1120</v>
      </c>
      <c r="D333" s="351" t="str">
        <f t="shared" si="10"/>
        <v>山形県山形市</v>
      </c>
      <c r="E333" s="353">
        <v>201</v>
      </c>
      <c r="F333" s="351">
        <f t="shared" si="11"/>
        <v>1</v>
      </c>
    </row>
    <row r="334" spans="1:6">
      <c r="A334" s="353">
        <v>202</v>
      </c>
      <c r="B334" s="353" t="s">
        <v>1073</v>
      </c>
      <c r="C334" s="353" t="s">
        <v>1166</v>
      </c>
      <c r="D334" s="351" t="str">
        <f t="shared" si="10"/>
        <v>山形県米沢市</v>
      </c>
      <c r="E334" s="353">
        <v>202</v>
      </c>
      <c r="F334" s="351">
        <f t="shared" si="11"/>
        <v>1</v>
      </c>
    </row>
    <row r="335" spans="1:6">
      <c r="A335" s="353">
        <v>203</v>
      </c>
      <c r="B335" s="353" t="s">
        <v>1073</v>
      </c>
      <c r="C335" s="353" t="s">
        <v>1213</v>
      </c>
      <c r="D335" s="351" t="str">
        <f t="shared" si="10"/>
        <v>山形県鶴岡市</v>
      </c>
      <c r="E335" s="353">
        <v>203</v>
      </c>
      <c r="F335" s="351">
        <f t="shared" si="11"/>
        <v>1</v>
      </c>
    </row>
    <row r="336" spans="1:6">
      <c r="A336" s="353">
        <v>204</v>
      </c>
      <c r="B336" s="353" t="s">
        <v>1073</v>
      </c>
      <c r="C336" s="353" t="s">
        <v>1260</v>
      </c>
      <c r="D336" s="351" t="str">
        <f t="shared" si="10"/>
        <v>山形県酒田市</v>
      </c>
      <c r="E336" s="353">
        <v>204</v>
      </c>
      <c r="F336" s="351">
        <f t="shared" si="11"/>
        <v>1</v>
      </c>
    </row>
    <row r="337" spans="1:6">
      <c r="A337" s="353">
        <v>205</v>
      </c>
      <c r="B337" s="353" t="s">
        <v>1073</v>
      </c>
      <c r="C337" s="353" t="s">
        <v>1307</v>
      </c>
      <c r="D337" s="351" t="str">
        <f t="shared" si="10"/>
        <v>山形県新庄市</v>
      </c>
      <c r="E337" s="353">
        <v>205</v>
      </c>
      <c r="F337" s="351">
        <f t="shared" si="11"/>
        <v>1</v>
      </c>
    </row>
    <row r="338" spans="1:6">
      <c r="A338" s="353">
        <v>206</v>
      </c>
      <c r="B338" s="353" t="s">
        <v>1073</v>
      </c>
      <c r="C338" s="353" t="s">
        <v>1354</v>
      </c>
      <c r="D338" s="351" t="str">
        <f t="shared" si="10"/>
        <v>山形県寒河江市</v>
      </c>
      <c r="E338" s="353">
        <v>206</v>
      </c>
      <c r="F338" s="351">
        <f t="shared" si="11"/>
        <v>1</v>
      </c>
    </row>
    <row r="339" spans="1:6">
      <c r="A339" s="353">
        <v>207</v>
      </c>
      <c r="B339" s="353" t="s">
        <v>1073</v>
      </c>
      <c r="C339" s="353" t="s">
        <v>1401</v>
      </c>
      <c r="D339" s="351" t="str">
        <f t="shared" si="10"/>
        <v>山形県上山市</v>
      </c>
      <c r="E339" s="353">
        <v>207</v>
      </c>
      <c r="F339" s="351">
        <f t="shared" si="11"/>
        <v>1</v>
      </c>
    </row>
    <row r="340" spans="1:6">
      <c r="A340" s="353">
        <v>208</v>
      </c>
      <c r="B340" s="353" t="s">
        <v>1073</v>
      </c>
      <c r="C340" s="353" t="s">
        <v>1448</v>
      </c>
      <c r="D340" s="351" t="str">
        <f t="shared" si="10"/>
        <v>山形県村山市</v>
      </c>
      <c r="E340" s="353">
        <v>208</v>
      </c>
      <c r="F340" s="351">
        <f t="shared" si="11"/>
        <v>1</v>
      </c>
    </row>
    <row r="341" spans="1:6">
      <c r="A341" s="353">
        <v>209</v>
      </c>
      <c r="B341" s="353" t="s">
        <v>1073</v>
      </c>
      <c r="C341" s="353" t="s">
        <v>1495</v>
      </c>
      <c r="D341" s="351" t="str">
        <f t="shared" si="10"/>
        <v>山形県長井市</v>
      </c>
      <c r="E341" s="353">
        <v>209</v>
      </c>
      <c r="F341" s="351">
        <f t="shared" si="11"/>
        <v>1</v>
      </c>
    </row>
    <row r="342" spans="1:6">
      <c r="A342" s="353">
        <v>210</v>
      </c>
      <c r="B342" s="353" t="s">
        <v>1073</v>
      </c>
      <c r="C342" s="353" t="s">
        <v>1542</v>
      </c>
      <c r="D342" s="351" t="str">
        <f t="shared" si="10"/>
        <v>山形県天童市</v>
      </c>
      <c r="E342" s="353">
        <v>210</v>
      </c>
      <c r="F342" s="351">
        <f t="shared" si="11"/>
        <v>1</v>
      </c>
    </row>
    <row r="343" spans="1:6">
      <c r="A343" s="353">
        <v>211</v>
      </c>
      <c r="B343" s="353" t="s">
        <v>1073</v>
      </c>
      <c r="C343" s="353" t="s">
        <v>1589</v>
      </c>
      <c r="D343" s="351" t="str">
        <f t="shared" si="10"/>
        <v>山形県東根市</v>
      </c>
      <c r="E343" s="353">
        <v>211</v>
      </c>
      <c r="F343" s="351">
        <f t="shared" si="11"/>
        <v>1</v>
      </c>
    </row>
    <row r="344" spans="1:6">
      <c r="A344" s="353">
        <v>212</v>
      </c>
      <c r="B344" s="353" t="s">
        <v>1073</v>
      </c>
      <c r="C344" s="353" t="s">
        <v>1636</v>
      </c>
      <c r="D344" s="351" t="str">
        <f t="shared" si="10"/>
        <v>山形県尾花沢市</v>
      </c>
      <c r="E344" s="353">
        <v>212</v>
      </c>
      <c r="F344" s="351">
        <f t="shared" si="11"/>
        <v>1</v>
      </c>
    </row>
    <row r="345" spans="1:6">
      <c r="A345" s="353">
        <v>213</v>
      </c>
      <c r="B345" s="353" t="s">
        <v>1073</v>
      </c>
      <c r="C345" s="353" t="s">
        <v>1683</v>
      </c>
      <c r="D345" s="351" t="str">
        <f t="shared" si="10"/>
        <v>山形県南陽市</v>
      </c>
      <c r="E345" s="353">
        <v>213</v>
      </c>
      <c r="F345" s="351">
        <f t="shared" si="11"/>
        <v>1</v>
      </c>
    </row>
    <row r="346" spans="1:6">
      <c r="A346" s="353">
        <v>301</v>
      </c>
      <c r="B346" s="353" t="s">
        <v>1073</v>
      </c>
      <c r="C346" s="353" t="s">
        <v>1730</v>
      </c>
      <c r="D346" s="351" t="str">
        <f t="shared" si="10"/>
        <v>山形県山辺町</v>
      </c>
      <c r="E346" s="353">
        <v>301</v>
      </c>
      <c r="F346" s="351">
        <f t="shared" si="11"/>
        <v>1</v>
      </c>
    </row>
    <row r="347" spans="1:6">
      <c r="A347" s="353">
        <v>302</v>
      </c>
      <c r="B347" s="353" t="s">
        <v>1073</v>
      </c>
      <c r="C347" s="353" t="s">
        <v>1777</v>
      </c>
      <c r="D347" s="351" t="str">
        <f t="shared" si="10"/>
        <v>山形県中山町</v>
      </c>
      <c r="E347" s="353">
        <v>302</v>
      </c>
      <c r="F347" s="351">
        <f t="shared" si="11"/>
        <v>1</v>
      </c>
    </row>
    <row r="348" spans="1:6">
      <c r="A348" s="353">
        <v>321</v>
      </c>
      <c r="B348" s="353" t="s">
        <v>1073</v>
      </c>
      <c r="C348" s="353" t="s">
        <v>1824</v>
      </c>
      <c r="D348" s="351" t="str">
        <f t="shared" si="10"/>
        <v>山形県河北町</v>
      </c>
      <c r="E348" s="353">
        <v>321</v>
      </c>
      <c r="F348" s="351">
        <f t="shared" si="11"/>
        <v>1</v>
      </c>
    </row>
    <row r="349" spans="1:6">
      <c r="A349" s="353">
        <v>322</v>
      </c>
      <c r="B349" s="353" t="s">
        <v>1073</v>
      </c>
      <c r="C349" s="353" t="s">
        <v>1870</v>
      </c>
      <c r="D349" s="351" t="str">
        <f t="shared" si="10"/>
        <v>山形県西川町</v>
      </c>
      <c r="E349" s="353">
        <v>322</v>
      </c>
      <c r="F349" s="351">
        <f t="shared" si="11"/>
        <v>1</v>
      </c>
    </row>
    <row r="350" spans="1:6">
      <c r="A350" s="353">
        <v>323</v>
      </c>
      <c r="B350" s="353" t="s">
        <v>1073</v>
      </c>
      <c r="C350" s="353" t="s">
        <v>1787</v>
      </c>
      <c r="D350" s="351" t="str">
        <f t="shared" si="10"/>
        <v>山形県朝日町</v>
      </c>
      <c r="E350" s="353">
        <v>323</v>
      </c>
      <c r="F350" s="351">
        <f t="shared" si="11"/>
        <v>1</v>
      </c>
    </row>
    <row r="351" spans="1:6">
      <c r="A351" s="353">
        <v>324</v>
      </c>
      <c r="B351" s="353" t="s">
        <v>1073</v>
      </c>
      <c r="C351" s="353" t="s">
        <v>1955</v>
      </c>
      <c r="D351" s="351" t="str">
        <f t="shared" si="10"/>
        <v>山形県大江町</v>
      </c>
      <c r="E351" s="353">
        <v>324</v>
      </c>
      <c r="F351" s="351">
        <f t="shared" si="11"/>
        <v>1</v>
      </c>
    </row>
    <row r="352" spans="1:6">
      <c r="A352" s="353">
        <v>341</v>
      </c>
      <c r="B352" s="353" t="s">
        <v>1073</v>
      </c>
      <c r="C352" s="353" t="s">
        <v>1998</v>
      </c>
      <c r="D352" s="351" t="str">
        <f t="shared" si="10"/>
        <v>山形県大石田町</v>
      </c>
      <c r="E352" s="353">
        <v>341</v>
      </c>
      <c r="F352" s="351">
        <f t="shared" si="11"/>
        <v>1</v>
      </c>
    </row>
    <row r="353" spans="1:6">
      <c r="A353" s="353">
        <v>361</v>
      </c>
      <c r="B353" s="353" t="s">
        <v>1073</v>
      </c>
      <c r="C353" s="353" t="s">
        <v>2036</v>
      </c>
      <c r="D353" s="351" t="str">
        <f t="shared" si="10"/>
        <v>山形県金山町</v>
      </c>
      <c r="E353" s="353">
        <v>361</v>
      </c>
      <c r="F353" s="351">
        <f t="shared" si="11"/>
        <v>1</v>
      </c>
    </row>
    <row r="354" spans="1:6">
      <c r="A354" s="353">
        <v>362</v>
      </c>
      <c r="B354" s="353" t="s">
        <v>1073</v>
      </c>
      <c r="C354" s="353" t="s">
        <v>2072</v>
      </c>
      <c r="D354" s="351" t="str">
        <f t="shared" si="10"/>
        <v>山形県最上町</v>
      </c>
      <c r="E354" s="353">
        <v>362</v>
      </c>
      <c r="F354" s="351">
        <f t="shared" si="11"/>
        <v>1</v>
      </c>
    </row>
    <row r="355" spans="1:6">
      <c r="A355" s="353">
        <v>363</v>
      </c>
      <c r="B355" s="353" t="s">
        <v>1073</v>
      </c>
      <c r="C355" s="353" t="s">
        <v>2105</v>
      </c>
      <c r="D355" s="351" t="str">
        <f t="shared" si="10"/>
        <v>山形県舟形町</v>
      </c>
      <c r="E355" s="353">
        <v>363</v>
      </c>
      <c r="F355" s="351">
        <f t="shared" si="11"/>
        <v>1</v>
      </c>
    </row>
    <row r="356" spans="1:6">
      <c r="A356" s="353">
        <v>364</v>
      </c>
      <c r="B356" s="353" t="s">
        <v>1073</v>
      </c>
      <c r="C356" s="353" t="s">
        <v>2139</v>
      </c>
      <c r="D356" s="351" t="str">
        <f t="shared" si="10"/>
        <v>山形県真室川町</v>
      </c>
      <c r="E356" s="353">
        <v>364</v>
      </c>
      <c r="F356" s="351">
        <f t="shared" si="11"/>
        <v>1</v>
      </c>
    </row>
    <row r="357" spans="1:6">
      <c r="A357" s="353">
        <v>365</v>
      </c>
      <c r="B357" s="353" t="s">
        <v>1073</v>
      </c>
      <c r="C357" s="353" t="s">
        <v>2174</v>
      </c>
      <c r="D357" s="351" t="str">
        <f t="shared" si="10"/>
        <v>山形県大蔵村</v>
      </c>
      <c r="E357" s="353">
        <v>365</v>
      </c>
      <c r="F357" s="351">
        <f t="shared" si="11"/>
        <v>1</v>
      </c>
    </row>
    <row r="358" spans="1:6">
      <c r="A358" s="353">
        <v>366</v>
      </c>
      <c r="B358" s="353" t="s">
        <v>1073</v>
      </c>
      <c r="C358" s="353" t="s">
        <v>2207</v>
      </c>
      <c r="D358" s="351" t="str">
        <f t="shared" si="10"/>
        <v>山形県鮭川村</v>
      </c>
      <c r="E358" s="353">
        <v>366</v>
      </c>
      <c r="F358" s="351">
        <f t="shared" si="11"/>
        <v>1</v>
      </c>
    </row>
    <row r="359" spans="1:6">
      <c r="A359" s="353">
        <v>367</v>
      </c>
      <c r="B359" s="353" t="s">
        <v>1073</v>
      </c>
      <c r="C359" s="353" t="s">
        <v>2239</v>
      </c>
      <c r="D359" s="351" t="str">
        <f t="shared" si="10"/>
        <v>山形県戸沢村</v>
      </c>
      <c r="E359" s="353">
        <v>367</v>
      </c>
      <c r="F359" s="351">
        <f t="shared" si="11"/>
        <v>1</v>
      </c>
    </row>
    <row r="360" spans="1:6">
      <c r="A360" s="353">
        <v>381</v>
      </c>
      <c r="B360" s="353" t="s">
        <v>1073</v>
      </c>
      <c r="C360" s="353" t="s">
        <v>2270</v>
      </c>
      <c r="D360" s="351" t="str">
        <f t="shared" si="10"/>
        <v>山形県高畠町</v>
      </c>
      <c r="E360" s="353">
        <v>381</v>
      </c>
      <c r="F360" s="351">
        <f t="shared" si="11"/>
        <v>1</v>
      </c>
    </row>
    <row r="361" spans="1:6">
      <c r="A361" s="353">
        <v>382</v>
      </c>
      <c r="B361" s="353" t="s">
        <v>1073</v>
      </c>
      <c r="C361" s="353" t="s">
        <v>1933</v>
      </c>
      <c r="D361" s="351" t="str">
        <f t="shared" si="10"/>
        <v>山形県川西町</v>
      </c>
      <c r="E361" s="353">
        <v>382</v>
      </c>
      <c r="F361" s="351">
        <f t="shared" si="11"/>
        <v>1</v>
      </c>
    </row>
    <row r="362" spans="1:6">
      <c r="A362" s="353">
        <v>401</v>
      </c>
      <c r="B362" s="353" t="s">
        <v>1073</v>
      </c>
      <c r="C362" s="353" t="s">
        <v>2263</v>
      </c>
      <c r="D362" s="351" t="str">
        <f t="shared" si="10"/>
        <v>山形県小国町</v>
      </c>
      <c r="E362" s="353">
        <v>401</v>
      </c>
      <c r="F362" s="351">
        <f t="shared" si="11"/>
        <v>1</v>
      </c>
    </row>
    <row r="363" spans="1:6">
      <c r="A363" s="353">
        <v>402</v>
      </c>
      <c r="B363" s="353" t="s">
        <v>1073</v>
      </c>
      <c r="C363" s="353" t="s">
        <v>2356</v>
      </c>
      <c r="D363" s="351" t="str">
        <f t="shared" si="10"/>
        <v>山形県白鷹町</v>
      </c>
      <c r="E363" s="353">
        <v>402</v>
      </c>
      <c r="F363" s="351">
        <f t="shared" si="11"/>
        <v>1</v>
      </c>
    </row>
    <row r="364" spans="1:6">
      <c r="A364" s="353">
        <v>403</v>
      </c>
      <c r="B364" s="353" t="s">
        <v>1073</v>
      </c>
      <c r="C364" s="353" t="s">
        <v>2382</v>
      </c>
      <c r="D364" s="351" t="str">
        <f t="shared" si="10"/>
        <v>山形県飯豊町</v>
      </c>
      <c r="E364" s="353">
        <v>403</v>
      </c>
      <c r="F364" s="351">
        <f t="shared" si="11"/>
        <v>1</v>
      </c>
    </row>
    <row r="365" spans="1:6">
      <c r="A365" s="353">
        <v>426</v>
      </c>
      <c r="B365" s="353" t="s">
        <v>1073</v>
      </c>
      <c r="C365" s="353" t="s">
        <v>2405</v>
      </c>
      <c r="D365" s="351" t="str">
        <f t="shared" si="10"/>
        <v>山形県三川町</v>
      </c>
      <c r="E365" s="353">
        <v>426</v>
      </c>
      <c r="F365" s="351">
        <f t="shared" si="11"/>
        <v>1</v>
      </c>
    </row>
    <row r="366" spans="1:6">
      <c r="A366" s="353">
        <v>428</v>
      </c>
      <c r="B366" s="353" t="s">
        <v>1073</v>
      </c>
      <c r="C366" s="353" t="s">
        <v>2429</v>
      </c>
      <c r="D366" s="351" t="str">
        <f t="shared" si="10"/>
        <v>山形県庄内町</v>
      </c>
      <c r="E366" s="353">
        <v>428</v>
      </c>
      <c r="F366" s="351">
        <f t="shared" si="11"/>
        <v>1</v>
      </c>
    </row>
    <row r="367" spans="1:6">
      <c r="A367" s="353">
        <v>461</v>
      </c>
      <c r="B367" s="353" t="s">
        <v>1073</v>
      </c>
      <c r="C367" s="353" t="s">
        <v>2454</v>
      </c>
      <c r="D367" s="351" t="str">
        <f t="shared" si="10"/>
        <v>山形県遊佐町</v>
      </c>
      <c r="E367" s="353">
        <v>461</v>
      </c>
      <c r="F367" s="351">
        <f t="shared" si="11"/>
        <v>1</v>
      </c>
    </row>
    <row r="368" spans="1:6">
      <c r="A368" s="353">
        <v>201</v>
      </c>
      <c r="B368" s="353" t="s">
        <v>1074</v>
      </c>
      <c r="C368" s="353" t="s">
        <v>1121</v>
      </c>
      <c r="D368" s="351" t="str">
        <f t="shared" si="10"/>
        <v>福島県福島市</v>
      </c>
      <c r="E368" s="353">
        <v>201</v>
      </c>
      <c r="F368" s="351">
        <f t="shared" si="11"/>
        <v>1</v>
      </c>
    </row>
    <row r="369" spans="1:6">
      <c r="A369" s="353">
        <v>202</v>
      </c>
      <c r="B369" s="353" t="s">
        <v>1074</v>
      </c>
      <c r="C369" s="353" t="s">
        <v>1167</v>
      </c>
      <c r="D369" s="351" t="str">
        <f t="shared" si="10"/>
        <v>福島県会津若松市</v>
      </c>
      <c r="E369" s="353">
        <v>202</v>
      </c>
      <c r="F369" s="351">
        <f t="shared" si="11"/>
        <v>1</v>
      </c>
    </row>
    <row r="370" spans="1:6">
      <c r="A370" s="353">
        <v>203</v>
      </c>
      <c r="B370" s="353" t="s">
        <v>1074</v>
      </c>
      <c r="C370" s="353" t="s">
        <v>1214</v>
      </c>
      <c r="D370" s="351" t="str">
        <f t="shared" si="10"/>
        <v>福島県郡山市</v>
      </c>
      <c r="E370" s="353">
        <v>203</v>
      </c>
      <c r="F370" s="351">
        <f t="shared" si="11"/>
        <v>1</v>
      </c>
    </row>
    <row r="371" spans="1:6">
      <c r="A371" s="353">
        <v>204</v>
      </c>
      <c r="B371" s="353" t="s">
        <v>1074</v>
      </c>
      <c r="C371" s="353" t="s">
        <v>1261</v>
      </c>
      <c r="D371" s="351" t="str">
        <f t="shared" si="10"/>
        <v>福島県いわき市</v>
      </c>
      <c r="E371" s="353">
        <v>204</v>
      </c>
      <c r="F371" s="351">
        <f t="shared" si="11"/>
        <v>1</v>
      </c>
    </row>
    <row r="372" spans="1:6">
      <c r="A372" s="353">
        <v>205</v>
      </c>
      <c r="B372" s="353" t="s">
        <v>1074</v>
      </c>
      <c r="C372" s="353" t="s">
        <v>1308</v>
      </c>
      <c r="D372" s="351" t="str">
        <f t="shared" si="10"/>
        <v>福島県白河市</v>
      </c>
      <c r="E372" s="353">
        <v>205</v>
      </c>
      <c r="F372" s="351">
        <f t="shared" si="11"/>
        <v>1</v>
      </c>
    </row>
    <row r="373" spans="1:6">
      <c r="A373" s="353">
        <v>207</v>
      </c>
      <c r="B373" s="353" t="s">
        <v>1074</v>
      </c>
      <c r="C373" s="353" t="s">
        <v>1355</v>
      </c>
      <c r="D373" s="351" t="str">
        <f t="shared" si="10"/>
        <v>福島県須賀川市</v>
      </c>
      <c r="E373" s="353">
        <v>207</v>
      </c>
      <c r="F373" s="351">
        <f t="shared" si="11"/>
        <v>1</v>
      </c>
    </row>
    <row r="374" spans="1:6">
      <c r="A374" s="353">
        <v>208</v>
      </c>
      <c r="B374" s="353" t="s">
        <v>1074</v>
      </c>
      <c r="C374" s="353" t="s">
        <v>1402</v>
      </c>
      <c r="D374" s="351" t="str">
        <f t="shared" si="10"/>
        <v>福島県喜多方市</v>
      </c>
      <c r="E374" s="353">
        <v>208</v>
      </c>
      <c r="F374" s="351">
        <f t="shared" si="11"/>
        <v>1</v>
      </c>
    </row>
    <row r="375" spans="1:6">
      <c r="A375" s="353">
        <v>209</v>
      </c>
      <c r="B375" s="353" t="s">
        <v>1074</v>
      </c>
      <c r="C375" s="353" t="s">
        <v>1449</v>
      </c>
      <c r="D375" s="351" t="str">
        <f t="shared" si="10"/>
        <v>福島県相馬市</v>
      </c>
      <c r="E375" s="353">
        <v>209</v>
      </c>
      <c r="F375" s="351">
        <f t="shared" si="11"/>
        <v>1</v>
      </c>
    </row>
    <row r="376" spans="1:6">
      <c r="A376" s="353">
        <v>210</v>
      </c>
      <c r="B376" s="353" t="s">
        <v>1074</v>
      </c>
      <c r="C376" s="353" t="s">
        <v>1496</v>
      </c>
      <c r="D376" s="351" t="str">
        <f t="shared" si="10"/>
        <v>福島県二本松市</v>
      </c>
      <c r="E376" s="353">
        <v>210</v>
      </c>
      <c r="F376" s="351">
        <f t="shared" si="11"/>
        <v>1</v>
      </c>
    </row>
    <row r="377" spans="1:6">
      <c r="A377" s="353">
        <v>211</v>
      </c>
      <c r="B377" s="353" t="s">
        <v>1074</v>
      </c>
      <c r="C377" s="353" t="s">
        <v>1543</v>
      </c>
      <c r="D377" s="351" t="str">
        <f t="shared" si="10"/>
        <v>福島県田村市</v>
      </c>
      <c r="E377" s="353">
        <v>211</v>
      </c>
      <c r="F377" s="351">
        <f t="shared" si="11"/>
        <v>1</v>
      </c>
    </row>
    <row r="378" spans="1:6">
      <c r="A378" s="353">
        <v>212</v>
      </c>
      <c r="B378" s="353" t="s">
        <v>1074</v>
      </c>
      <c r="C378" s="353" t="s">
        <v>1590</v>
      </c>
      <c r="D378" s="351" t="str">
        <f t="shared" si="10"/>
        <v>福島県南相馬市</v>
      </c>
      <c r="E378" s="353">
        <v>212</v>
      </c>
      <c r="F378" s="351">
        <f t="shared" si="11"/>
        <v>1</v>
      </c>
    </row>
    <row r="379" spans="1:6">
      <c r="A379" s="353">
        <v>213</v>
      </c>
      <c r="B379" s="353" t="s">
        <v>1074</v>
      </c>
      <c r="C379" s="353" t="s">
        <v>1637</v>
      </c>
      <c r="D379" s="351" t="str">
        <f t="shared" si="10"/>
        <v>福島県伊達市</v>
      </c>
      <c r="E379" s="353">
        <v>213</v>
      </c>
      <c r="F379" s="351">
        <f t="shared" si="11"/>
        <v>1</v>
      </c>
    </row>
    <row r="380" spans="1:6">
      <c r="A380" s="353">
        <v>214</v>
      </c>
      <c r="B380" s="353" t="s">
        <v>1074</v>
      </c>
      <c r="C380" s="353" t="s">
        <v>1684</v>
      </c>
      <c r="D380" s="351" t="str">
        <f t="shared" si="10"/>
        <v>福島県本宮市</v>
      </c>
      <c r="E380" s="353">
        <v>214</v>
      </c>
      <c r="F380" s="351">
        <f t="shared" si="11"/>
        <v>1</v>
      </c>
    </row>
    <row r="381" spans="1:6">
      <c r="A381" s="353">
        <v>301</v>
      </c>
      <c r="B381" s="353" t="s">
        <v>1074</v>
      </c>
      <c r="C381" s="353" t="s">
        <v>1731</v>
      </c>
      <c r="D381" s="351" t="str">
        <f t="shared" si="10"/>
        <v>福島県桑折町</v>
      </c>
      <c r="E381" s="353">
        <v>301</v>
      </c>
      <c r="F381" s="351">
        <f t="shared" si="11"/>
        <v>1</v>
      </c>
    </row>
    <row r="382" spans="1:6">
      <c r="A382" s="353">
        <v>303</v>
      </c>
      <c r="B382" s="353" t="s">
        <v>1074</v>
      </c>
      <c r="C382" s="353" t="s">
        <v>1778</v>
      </c>
      <c r="D382" s="351" t="str">
        <f t="shared" si="10"/>
        <v>福島県国見町</v>
      </c>
      <c r="E382" s="353">
        <v>303</v>
      </c>
      <c r="F382" s="351">
        <f t="shared" si="11"/>
        <v>1</v>
      </c>
    </row>
    <row r="383" spans="1:6">
      <c r="A383" s="353">
        <v>308</v>
      </c>
      <c r="B383" s="353" t="s">
        <v>1074</v>
      </c>
      <c r="C383" s="353" t="s">
        <v>1825</v>
      </c>
      <c r="D383" s="351" t="str">
        <f t="shared" si="10"/>
        <v>福島県川俣町</v>
      </c>
      <c r="E383" s="353">
        <v>308</v>
      </c>
      <c r="F383" s="351">
        <f t="shared" si="11"/>
        <v>1</v>
      </c>
    </row>
    <row r="384" spans="1:6">
      <c r="A384" s="353">
        <v>322</v>
      </c>
      <c r="B384" s="353" t="s">
        <v>1074</v>
      </c>
      <c r="C384" s="353" t="s">
        <v>1871</v>
      </c>
      <c r="D384" s="351" t="str">
        <f t="shared" si="10"/>
        <v>福島県大玉村</v>
      </c>
      <c r="E384" s="353">
        <v>322</v>
      </c>
      <c r="F384" s="351">
        <f t="shared" si="11"/>
        <v>1</v>
      </c>
    </row>
    <row r="385" spans="1:6">
      <c r="A385" s="353">
        <v>342</v>
      </c>
      <c r="B385" s="353" t="s">
        <v>1074</v>
      </c>
      <c r="C385" s="353" t="s">
        <v>1914</v>
      </c>
      <c r="D385" s="351" t="str">
        <f t="shared" si="10"/>
        <v>福島県鏡石町</v>
      </c>
      <c r="E385" s="353">
        <v>342</v>
      </c>
      <c r="F385" s="351">
        <f t="shared" si="11"/>
        <v>1</v>
      </c>
    </row>
    <row r="386" spans="1:6">
      <c r="A386" s="353">
        <v>344</v>
      </c>
      <c r="B386" s="353" t="s">
        <v>1074</v>
      </c>
      <c r="C386" s="353" t="s">
        <v>1956</v>
      </c>
      <c r="D386" s="351" t="str">
        <f t="shared" si="10"/>
        <v>福島県天栄村</v>
      </c>
      <c r="E386" s="353">
        <v>344</v>
      </c>
      <c r="F386" s="351">
        <f t="shared" si="11"/>
        <v>1</v>
      </c>
    </row>
    <row r="387" spans="1:6">
      <c r="A387" s="353">
        <v>362</v>
      </c>
      <c r="B387" s="353" t="s">
        <v>1074</v>
      </c>
      <c r="C387" s="353" t="s">
        <v>1999</v>
      </c>
      <c r="D387" s="351" t="str">
        <f t="shared" ref="D387:D450" si="12">B387&amp;C387</f>
        <v>福島県下郷町</v>
      </c>
      <c r="E387" s="353">
        <v>362</v>
      </c>
      <c r="F387" s="351">
        <f t="shared" ref="F387:F450" si="13">COUNTIF(D:D,D387)</f>
        <v>1</v>
      </c>
    </row>
    <row r="388" spans="1:6">
      <c r="A388" s="353">
        <v>364</v>
      </c>
      <c r="B388" s="353" t="s">
        <v>1074</v>
      </c>
      <c r="C388" s="353" t="s">
        <v>2037</v>
      </c>
      <c r="D388" s="351" t="str">
        <f t="shared" si="12"/>
        <v>福島県檜枝岐村</v>
      </c>
      <c r="E388" s="353">
        <v>364</v>
      </c>
      <c r="F388" s="351">
        <f t="shared" si="13"/>
        <v>1</v>
      </c>
    </row>
    <row r="389" spans="1:6">
      <c r="A389" s="353">
        <v>367</v>
      </c>
      <c r="B389" s="353" t="s">
        <v>1074</v>
      </c>
      <c r="C389" s="353" t="s">
        <v>2073</v>
      </c>
      <c r="D389" s="351" t="str">
        <f t="shared" si="12"/>
        <v>福島県只見町</v>
      </c>
      <c r="E389" s="353">
        <v>367</v>
      </c>
      <c r="F389" s="351">
        <f t="shared" si="13"/>
        <v>1</v>
      </c>
    </row>
    <row r="390" spans="1:6">
      <c r="A390" s="353">
        <v>368</v>
      </c>
      <c r="B390" s="353" t="s">
        <v>1074</v>
      </c>
      <c r="C390" s="353" t="s">
        <v>2106</v>
      </c>
      <c r="D390" s="351" t="str">
        <f t="shared" si="12"/>
        <v>福島県南会津町</v>
      </c>
      <c r="E390" s="353">
        <v>368</v>
      </c>
      <c r="F390" s="351">
        <f t="shared" si="13"/>
        <v>1</v>
      </c>
    </row>
    <row r="391" spans="1:6">
      <c r="A391" s="353">
        <v>402</v>
      </c>
      <c r="B391" s="353" t="s">
        <v>1074</v>
      </c>
      <c r="C391" s="353" t="s">
        <v>2140</v>
      </c>
      <c r="D391" s="351" t="str">
        <f t="shared" si="12"/>
        <v>福島県北塩原村</v>
      </c>
      <c r="E391" s="353">
        <v>402</v>
      </c>
      <c r="F391" s="351">
        <f t="shared" si="13"/>
        <v>1</v>
      </c>
    </row>
    <row r="392" spans="1:6">
      <c r="A392" s="353">
        <v>405</v>
      </c>
      <c r="B392" s="353" t="s">
        <v>1074</v>
      </c>
      <c r="C392" s="353" t="s">
        <v>2175</v>
      </c>
      <c r="D392" s="351" t="str">
        <f t="shared" si="12"/>
        <v>福島県西会津町</v>
      </c>
      <c r="E392" s="353">
        <v>405</v>
      </c>
      <c r="F392" s="351">
        <f t="shared" si="13"/>
        <v>1</v>
      </c>
    </row>
    <row r="393" spans="1:6">
      <c r="A393" s="353">
        <v>407</v>
      </c>
      <c r="B393" s="353" t="s">
        <v>1074</v>
      </c>
      <c r="C393" s="353" t="s">
        <v>2208</v>
      </c>
      <c r="D393" s="351" t="str">
        <f t="shared" si="12"/>
        <v>福島県磐梯町</v>
      </c>
      <c r="E393" s="353">
        <v>407</v>
      </c>
      <c r="F393" s="351">
        <f t="shared" si="13"/>
        <v>1</v>
      </c>
    </row>
    <row r="394" spans="1:6">
      <c r="A394" s="353">
        <v>408</v>
      </c>
      <c r="B394" s="353" t="s">
        <v>1074</v>
      </c>
      <c r="C394" s="353" t="s">
        <v>2240</v>
      </c>
      <c r="D394" s="351" t="str">
        <f t="shared" si="12"/>
        <v>福島県猪苗代町</v>
      </c>
      <c r="E394" s="353">
        <v>408</v>
      </c>
      <c r="F394" s="351">
        <f t="shared" si="13"/>
        <v>1</v>
      </c>
    </row>
    <row r="395" spans="1:6">
      <c r="A395" s="353">
        <v>421</v>
      </c>
      <c r="B395" s="353" t="s">
        <v>1074</v>
      </c>
      <c r="C395" s="353" t="s">
        <v>2271</v>
      </c>
      <c r="D395" s="351" t="str">
        <f t="shared" si="12"/>
        <v>福島県会津坂下町</v>
      </c>
      <c r="E395" s="353">
        <v>421</v>
      </c>
      <c r="F395" s="351">
        <f t="shared" si="13"/>
        <v>1</v>
      </c>
    </row>
    <row r="396" spans="1:6">
      <c r="A396" s="353">
        <v>422</v>
      </c>
      <c r="B396" s="353" t="s">
        <v>1074</v>
      </c>
      <c r="C396" s="353" t="s">
        <v>2300</v>
      </c>
      <c r="D396" s="351" t="str">
        <f t="shared" si="12"/>
        <v>福島県湯川村</v>
      </c>
      <c r="E396" s="353">
        <v>422</v>
      </c>
      <c r="F396" s="351">
        <f t="shared" si="13"/>
        <v>1</v>
      </c>
    </row>
    <row r="397" spans="1:6">
      <c r="A397" s="353">
        <v>423</v>
      </c>
      <c r="B397" s="353" t="s">
        <v>1074</v>
      </c>
      <c r="C397" s="353" t="s">
        <v>2328</v>
      </c>
      <c r="D397" s="351" t="str">
        <f t="shared" si="12"/>
        <v>福島県柳津町</v>
      </c>
      <c r="E397" s="353">
        <v>423</v>
      </c>
      <c r="F397" s="351">
        <f t="shared" si="13"/>
        <v>1</v>
      </c>
    </row>
    <row r="398" spans="1:6">
      <c r="A398" s="353">
        <v>444</v>
      </c>
      <c r="B398" s="353" t="s">
        <v>1074</v>
      </c>
      <c r="C398" s="353" t="s">
        <v>2357</v>
      </c>
      <c r="D398" s="351" t="str">
        <f t="shared" si="12"/>
        <v>福島県三島町</v>
      </c>
      <c r="E398" s="353">
        <v>444</v>
      </c>
      <c r="F398" s="351">
        <f t="shared" si="13"/>
        <v>1</v>
      </c>
    </row>
    <row r="399" spans="1:6">
      <c r="A399" s="353">
        <v>445</v>
      </c>
      <c r="B399" s="353" t="s">
        <v>1074</v>
      </c>
      <c r="C399" s="353" t="s">
        <v>2036</v>
      </c>
      <c r="D399" s="351" t="str">
        <f t="shared" si="12"/>
        <v>福島県金山町</v>
      </c>
      <c r="E399" s="353">
        <v>445</v>
      </c>
      <c r="F399" s="351">
        <f t="shared" si="13"/>
        <v>1</v>
      </c>
    </row>
    <row r="400" spans="1:6">
      <c r="A400" s="353">
        <v>446</v>
      </c>
      <c r="B400" s="353" t="s">
        <v>1074</v>
      </c>
      <c r="C400" s="353" t="s">
        <v>2273</v>
      </c>
      <c r="D400" s="351" t="str">
        <f t="shared" si="12"/>
        <v>福島県昭和村</v>
      </c>
      <c r="E400" s="353">
        <v>446</v>
      </c>
      <c r="F400" s="351">
        <f t="shared" si="13"/>
        <v>1</v>
      </c>
    </row>
    <row r="401" spans="1:6">
      <c r="A401" s="353">
        <v>447</v>
      </c>
      <c r="B401" s="353" t="s">
        <v>1074</v>
      </c>
      <c r="C401" s="353" t="s">
        <v>2430</v>
      </c>
      <c r="D401" s="351" t="str">
        <f t="shared" si="12"/>
        <v>福島県会津美里町</v>
      </c>
      <c r="E401" s="353">
        <v>447</v>
      </c>
      <c r="F401" s="351">
        <f t="shared" si="13"/>
        <v>1</v>
      </c>
    </row>
    <row r="402" spans="1:6">
      <c r="A402" s="353">
        <v>461</v>
      </c>
      <c r="B402" s="353" t="s">
        <v>1074</v>
      </c>
      <c r="C402" s="353" t="s">
        <v>2455</v>
      </c>
      <c r="D402" s="351" t="str">
        <f t="shared" si="12"/>
        <v>福島県西郷村</v>
      </c>
      <c r="E402" s="353">
        <v>461</v>
      </c>
      <c r="F402" s="351">
        <f t="shared" si="13"/>
        <v>1</v>
      </c>
    </row>
    <row r="403" spans="1:6">
      <c r="A403" s="353">
        <v>464</v>
      </c>
      <c r="B403" s="353" t="s">
        <v>1074</v>
      </c>
      <c r="C403" s="353" t="s">
        <v>2478</v>
      </c>
      <c r="D403" s="351" t="str">
        <f t="shared" si="12"/>
        <v>福島県泉崎村</v>
      </c>
      <c r="E403" s="353">
        <v>464</v>
      </c>
      <c r="F403" s="351">
        <f t="shared" si="13"/>
        <v>1</v>
      </c>
    </row>
    <row r="404" spans="1:6">
      <c r="A404" s="353">
        <v>465</v>
      </c>
      <c r="B404" s="353" t="s">
        <v>1074</v>
      </c>
      <c r="C404" s="353" t="s">
        <v>2499</v>
      </c>
      <c r="D404" s="351" t="str">
        <f t="shared" si="12"/>
        <v>福島県中島村</v>
      </c>
      <c r="E404" s="353">
        <v>465</v>
      </c>
      <c r="F404" s="351">
        <f t="shared" si="13"/>
        <v>1</v>
      </c>
    </row>
    <row r="405" spans="1:6">
      <c r="A405" s="353">
        <v>466</v>
      </c>
      <c r="B405" s="353" t="s">
        <v>1074</v>
      </c>
      <c r="C405" s="353" t="s">
        <v>2519</v>
      </c>
      <c r="D405" s="351" t="str">
        <f t="shared" si="12"/>
        <v>福島県矢吹町</v>
      </c>
      <c r="E405" s="353">
        <v>466</v>
      </c>
      <c r="F405" s="351">
        <f t="shared" si="13"/>
        <v>1</v>
      </c>
    </row>
    <row r="406" spans="1:6">
      <c r="A406" s="353">
        <v>481</v>
      </c>
      <c r="B406" s="353" t="s">
        <v>1074</v>
      </c>
      <c r="C406" s="353" t="s">
        <v>2538</v>
      </c>
      <c r="D406" s="351" t="str">
        <f t="shared" si="12"/>
        <v>福島県棚倉町</v>
      </c>
      <c r="E406" s="353">
        <v>481</v>
      </c>
      <c r="F406" s="351">
        <f t="shared" si="13"/>
        <v>1</v>
      </c>
    </row>
    <row r="407" spans="1:6">
      <c r="A407" s="353">
        <v>482</v>
      </c>
      <c r="B407" s="353" t="s">
        <v>1074</v>
      </c>
      <c r="C407" s="353" t="s">
        <v>2557</v>
      </c>
      <c r="D407" s="351" t="str">
        <f t="shared" si="12"/>
        <v>福島県矢祭町</v>
      </c>
      <c r="E407" s="353">
        <v>482</v>
      </c>
      <c r="F407" s="351">
        <f t="shared" si="13"/>
        <v>1</v>
      </c>
    </row>
    <row r="408" spans="1:6">
      <c r="A408" s="353">
        <v>483</v>
      </c>
      <c r="B408" s="353" t="s">
        <v>1074</v>
      </c>
      <c r="C408" s="353" t="s">
        <v>2573</v>
      </c>
      <c r="D408" s="351" t="str">
        <f t="shared" si="12"/>
        <v>福島県塙町</v>
      </c>
      <c r="E408" s="353">
        <v>483</v>
      </c>
      <c r="F408" s="351">
        <f t="shared" si="13"/>
        <v>1</v>
      </c>
    </row>
    <row r="409" spans="1:6">
      <c r="A409" s="353">
        <v>484</v>
      </c>
      <c r="B409" s="353" t="s">
        <v>1074</v>
      </c>
      <c r="C409" s="353" t="s">
        <v>2589</v>
      </c>
      <c r="D409" s="351" t="str">
        <f t="shared" si="12"/>
        <v>福島県鮫川村</v>
      </c>
      <c r="E409" s="353">
        <v>484</v>
      </c>
      <c r="F409" s="351">
        <f t="shared" si="13"/>
        <v>1</v>
      </c>
    </row>
    <row r="410" spans="1:6">
      <c r="A410" s="353">
        <v>501</v>
      </c>
      <c r="B410" s="353" t="s">
        <v>1074</v>
      </c>
      <c r="C410" s="353" t="s">
        <v>2605</v>
      </c>
      <c r="D410" s="351" t="str">
        <f t="shared" si="12"/>
        <v>福島県石川町</v>
      </c>
      <c r="E410" s="353">
        <v>501</v>
      </c>
      <c r="F410" s="351">
        <f t="shared" si="13"/>
        <v>1</v>
      </c>
    </row>
    <row r="411" spans="1:6">
      <c r="A411" s="353">
        <v>502</v>
      </c>
      <c r="B411" s="353" t="s">
        <v>1074</v>
      </c>
      <c r="C411" s="353" t="s">
        <v>2620</v>
      </c>
      <c r="D411" s="351" t="str">
        <f t="shared" si="12"/>
        <v>福島県玉川村</v>
      </c>
      <c r="E411" s="353">
        <v>502</v>
      </c>
      <c r="F411" s="351">
        <f t="shared" si="13"/>
        <v>1</v>
      </c>
    </row>
    <row r="412" spans="1:6">
      <c r="A412" s="353">
        <v>503</v>
      </c>
      <c r="B412" s="353" t="s">
        <v>1074</v>
      </c>
      <c r="C412" s="353" t="s">
        <v>2633</v>
      </c>
      <c r="D412" s="351" t="str">
        <f t="shared" si="12"/>
        <v>福島県平田村</v>
      </c>
      <c r="E412" s="353">
        <v>503</v>
      </c>
      <c r="F412" s="351">
        <f t="shared" si="13"/>
        <v>1</v>
      </c>
    </row>
    <row r="413" spans="1:6">
      <c r="A413" s="353">
        <v>504</v>
      </c>
      <c r="B413" s="353" t="s">
        <v>1074</v>
      </c>
      <c r="C413" s="353" t="s">
        <v>2645</v>
      </c>
      <c r="D413" s="351" t="str">
        <f t="shared" si="12"/>
        <v>福島県浅川町</v>
      </c>
      <c r="E413" s="353">
        <v>504</v>
      </c>
      <c r="F413" s="351">
        <f t="shared" si="13"/>
        <v>1</v>
      </c>
    </row>
    <row r="414" spans="1:6">
      <c r="A414" s="353">
        <v>505</v>
      </c>
      <c r="B414" s="353" t="s">
        <v>1074</v>
      </c>
      <c r="C414" s="353" t="s">
        <v>2656</v>
      </c>
      <c r="D414" s="351" t="str">
        <f t="shared" si="12"/>
        <v>福島県古殿町</v>
      </c>
      <c r="E414" s="353">
        <v>505</v>
      </c>
      <c r="F414" s="351">
        <f t="shared" si="13"/>
        <v>1</v>
      </c>
    </row>
    <row r="415" spans="1:6">
      <c r="A415" s="353">
        <v>521</v>
      </c>
      <c r="B415" s="353" t="s">
        <v>1074</v>
      </c>
      <c r="C415" s="353" t="s">
        <v>2668</v>
      </c>
      <c r="D415" s="351" t="str">
        <f t="shared" si="12"/>
        <v>福島県三春町</v>
      </c>
      <c r="E415" s="353">
        <v>521</v>
      </c>
      <c r="F415" s="351">
        <f t="shared" si="13"/>
        <v>1</v>
      </c>
    </row>
    <row r="416" spans="1:6">
      <c r="A416" s="353">
        <v>522</v>
      </c>
      <c r="B416" s="353" t="s">
        <v>1074</v>
      </c>
      <c r="C416" s="353" t="s">
        <v>2680</v>
      </c>
      <c r="D416" s="351" t="str">
        <f t="shared" si="12"/>
        <v>福島県小野町</v>
      </c>
      <c r="E416" s="353">
        <v>522</v>
      </c>
      <c r="F416" s="351">
        <f t="shared" si="13"/>
        <v>1</v>
      </c>
    </row>
    <row r="417" spans="1:6">
      <c r="A417" s="353">
        <v>541</v>
      </c>
      <c r="B417" s="353" t="s">
        <v>1074</v>
      </c>
      <c r="C417" s="353" t="s">
        <v>2692</v>
      </c>
      <c r="D417" s="351" t="str">
        <f t="shared" si="12"/>
        <v>福島県広野町</v>
      </c>
      <c r="E417" s="353">
        <v>541</v>
      </c>
      <c r="F417" s="351">
        <f t="shared" si="13"/>
        <v>1</v>
      </c>
    </row>
    <row r="418" spans="1:6">
      <c r="A418" s="353">
        <v>542</v>
      </c>
      <c r="B418" s="353" t="s">
        <v>1074</v>
      </c>
      <c r="C418" s="353" t="s">
        <v>2702</v>
      </c>
      <c r="D418" s="351" t="str">
        <f t="shared" si="12"/>
        <v>福島県楢葉町</v>
      </c>
      <c r="E418" s="353">
        <v>542</v>
      </c>
      <c r="F418" s="351">
        <f t="shared" si="13"/>
        <v>1</v>
      </c>
    </row>
    <row r="419" spans="1:6">
      <c r="A419" s="353">
        <v>543</v>
      </c>
      <c r="B419" s="353" t="s">
        <v>1074</v>
      </c>
      <c r="C419" s="353" t="s">
        <v>2712</v>
      </c>
      <c r="D419" s="351" t="str">
        <f t="shared" si="12"/>
        <v>福島県富岡町</v>
      </c>
      <c r="E419" s="353">
        <v>543</v>
      </c>
      <c r="F419" s="351">
        <f t="shared" si="13"/>
        <v>1</v>
      </c>
    </row>
    <row r="420" spans="1:6">
      <c r="A420" s="353">
        <v>544</v>
      </c>
      <c r="B420" s="353" t="s">
        <v>1074</v>
      </c>
      <c r="C420" s="353" t="s">
        <v>2721</v>
      </c>
      <c r="D420" s="351" t="str">
        <f t="shared" si="12"/>
        <v>福島県川内村</v>
      </c>
      <c r="E420" s="353">
        <v>544</v>
      </c>
      <c r="F420" s="351">
        <f t="shared" si="13"/>
        <v>1</v>
      </c>
    </row>
    <row r="421" spans="1:6">
      <c r="A421" s="353">
        <v>545</v>
      </c>
      <c r="B421" s="353" t="s">
        <v>1074</v>
      </c>
      <c r="C421" s="353" t="s">
        <v>2731</v>
      </c>
      <c r="D421" s="351" t="str">
        <f t="shared" si="12"/>
        <v>福島県大熊町</v>
      </c>
      <c r="E421" s="353">
        <v>545</v>
      </c>
      <c r="F421" s="351">
        <f t="shared" si="13"/>
        <v>1</v>
      </c>
    </row>
    <row r="422" spans="1:6">
      <c r="A422" s="353">
        <v>546</v>
      </c>
      <c r="B422" s="353" t="s">
        <v>1074</v>
      </c>
      <c r="C422" s="353" t="s">
        <v>2741</v>
      </c>
      <c r="D422" s="351" t="str">
        <f t="shared" si="12"/>
        <v>福島県双葉町</v>
      </c>
      <c r="E422" s="353">
        <v>546</v>
      </c>
      <c r="F422" s="351">
        <f t="shared" si="13"/>
        <v>1</v>
      </c>
    </row>
    <row r="423" spans="1:6">
      <c r="A423" s="353">
        <v>547</v>
      </c>
      <c r="B423" s="353" t="s">
        <v>1074</v>
      </c>
      <c r="C423" s="353" t="s">
        <v>2751</v>
      </c>
      <c r="D423" s="351" t="str">
        <f t="shared" si="12"/>
        <v>福島県浪江町</v>
      </c>
      <c r="E423" s="353">
        <v>547</v>
      </c>
      <c r="F423" s="351">
        <f t="shared" si="13"/>
        <v>1</v>
      </c>
    </row>
    <row r="424" spans="1:6">
      <c r="A424" s="353">
        <v>548</v>
      </c>
      <c r="B424" s="353" t="s">
        <v>1074</v>
      </c>
      <c r="C424" s="353" t="s">
        <v>2761</v>
      </c>
      <c r="D424" s="351" t="str">
        <f t="shared" si="12"/>
        <v>福島県葛尾村</v>
      </c>
      <c r="E424" s="353">
        <v>548</v>
      </c>
      <c r="F424" s="351">
        <f t="shared" si="13"/>
        <v>1</v>
      </c>
    </row>
    <row r="425" spans="1:6">
      <c r="A425" s="353">
        <v>561</v>
      </c>
      <c r="B425" s="353" t="s">
        <v>1074</v>
      </c>
      <c r="C425" s="353" t="s">
        <v>2771</v>
      </c>
      <c r="D425" s="351" t="str">
        <f t="shared" si="12"/>
        <v>福島県新地町</v>
      </c>
      <c r="E425" s="353">
        <v>561</v>
      </c>
      <c r="F425" s="351">
        <f t="shared" si="13"/>
        <v>1</v>
      </c>
    </row>
    <row r="426" spans="1:6">
      <c r="A426" s="353">
        <v>564</v>
      </c>
      <c r="B426" s="353" t="s">
        <v>1074</v>
      </c>
      <c r="C426" s="353" t="s">
        <v>2781</v>
      </c>
      <c r="D426" s="351" t="str">
        <f t="shared" si="12"/>
        <v>福島県飯舘村</v>
      </c>
      <c r="E426" s="353">
        <v>564</v>
      </c>
      <c r="F426" s="351">
        <f t="shared" si="13"/>
        <v>1</v>
      </c>
    </row>
    <row r="427" spans="1:6">
      <c r="A427" s="353">
        <v>201</v>
      </c>
      <c r="B427" s="353" t="s">
        <v>3004</v>
      </c>
      <c r="C427" s="353" t="s">
        <v>1122</v>
      </c>
      <c r="D427" s="351" t="str">
        <f t="shared" si="12"/>
        <v>茨城県水戸市</v>
      </c>
      <c r="E427" s="353">
        <v>201</v>
      </c>
      <c r="F427" s="351">
        <f t="shared" si="13"/>
        <v>1</v>
      </c>
    </row>
    <row r="428" spans="1:6">
      <c r="A428" s="353">
        <v>202</v>
      </c>
      <c r="B428" s="353" t="s">
        <v>3004</v>
      </c>
      <c r="C428" s="353" t="s">
        <v>1168</v>
      </c>
      <c r="D428" s="351" t="str">
        <f t="shared" si="12"/>
        <v>茨城県日立市</v>
      </c>
      <c r="E428" s="353">
        <v>202</v>
      </c>
      <c r="F428" s="351">
        <f t="shared" si="13"/>
        <v>1</v>
      </c>
    </row>
    <row r="429" spans="1:6">
      <c r="A429" s="353">
        <v>203</v>
      </c>
      <c r="B429" s="353" t="s">
        <v>3004</v>
      </c>
      <c r="C429" s="353" t="s">
        <v>1215</v>
      </c>
      <c r="D429" s="351" t="str">
        <f t="shared" si="12"/>
        <v>茨城県土浦市</v>
      </c>
      <c r="E429" s="353">
        <v>203</v>
      </c>
      <c r="F429" s="351">
        <f t="shared" si="13"/>
        <v>1</v>
      </c>
    </row>
    <row r="430" spans="1:6">
      <c r="A430" s="353">
        <v>204</v>
      </c>
      <c r="B430" s="353" t="s">
        <v>3004</v>
      </c>
      <c r="C430" s="353" t="s">
        <v>1262</v>
      </c>
      <c r="D430" s="351" t="str">
        <f t="shared" si="12"/>
        <v>茨城県古河市</v>
      </c>
      <c r="E430" s="353">
        <v>204</v>
      </c>
      <c r="F430" s="351">
        <f t="shared" si="13"/>
        <v>1</v>
      </c>
    </row>
    <row r="431" spans="1:6">
      <c r="A431" s="353">
        <v>205</v>
      </c>
      <c r="B431" s="353" t="s">
        <v>3004</v>
      </c>
      <c r="C431" s="353" t="s">
        <v>1309</v>
      </c>
      <c r="D431" s="351" t="str">
        <f t="shared" si="12"/>
        <v>茨城県石岡市</v>
      </c>
      <c r="E431" s="353">
        <v>205</v>
      </c>
      <c r="F431" s="351">
        <f t="shared" si="13"/>
        <v>1</v>
      </c>
    </row>
    <row r="432" spans="1:6">
      <c r="A432" s="353">
        <v>207</v>
      </c>
      <c r="B432" s="353" t="s">
        <v>3004</v>
      </c>
      <c r="C432" s="353" t="s">
        <v>1356</v>
      </c>
      <c r="D432" s="351" t="str">
        <f t="shared" si="12"/>
        <v>茨城県結城市</v>
      </c>
      <c r="E432" s="353">
        <v>207</v>
      </c>
      <c r="F432" s="351">
        <f t="shared" si="13"/>
        <v>1</v>
      </c>
    </row>
    <row r="433" spans="1:6">
      <c r="A433" s="353">
        <v>208</v>
      </c>
      <c r="B433" s="353" t="s">
        <v>3004</v>
      </c>
      <c r="C433" s="353" t="s">
        <v>1403</v>
      </c>
      <c r="D433" s="351" t="str">
        <f t="shared" si="12"/>
        <v>茨城県龍ケ崎市</v>
      </c>
      <c r="E433" s="353">
        <v>208</v>
      </c>
      <c r="F433" s="351">
        <f t="shared" si="13"/>
        <v>1</v>
      </c>
    </row>
    <row r="434" spans="1:6">
      <c r="A434" s="353">
        <v>210</v>
      </c>
      <c r="B434" s="353" t="s">
        <v>3004</v>
      </c>
      <c r="C434" s="353" t="s">
        <v>1450</v>
      </c>
      <c r="D434" s="351" t="str">
        <f t="shared" si="12"/>
        <v>茨城県下妻市</v>
      </c>
      <c r="E434" s="353">
        <v>210</v>
      </c>
      <c r="F434" s="351">
        <f t="shared" si="13"/>
        <v>1</v>
      </c>
    </row>
    <row r="435" spans="1:6">
      <c r="A435" s="353">
        <v>211</v>
      </c>
      <c r="B435" s="353" t="s">
        <v>3004</v>
      </c>
      <c r="C435" s="353" t="s">
        <v>1497</v>
      </c>
      <c r="D435" s="351" t="str">
        <f t="shared" si="12"/>
        <v>茨城県常総市</v>
      </c>
      <c r="E435" s="353">
        <v>211</v>
      </c>
      <c r="F435" s="351">
        <f t="shared" si="13"/>
        <v>1</v>
      </c>
    </row>
    <row r="436" spans="1:6">
      <c r="A436" s="353">
        <v>212</v>
      </c>
      <c r="B436" s="353" t="s">
        <v>3004</v>
      </c>
      <c r="C436" s="353" t="s">
        <v>1544</v>
      </c>
      <c r="D436" s="351" t="str">
        <f t="shared" si="12"/>
        <v>茨城県常陸太田市</v>
      </c>
      <c r="E436" s="353">
        <v>212</v>
      </c>
      <c r="F436" s="351">
        <f t="shared" si="13"/>
        <v>1</v>
      </c>
    </row>
    <row r="437" spans="1:6">
      <c r="A437" s="353">
        <v>214</v>
      </c>
      <c r="B437" s="353" t="s">
        <v>3004</v>
      </c>
      <c r="C437" s="353" t="s">
        <v>1591</v>
      </c>
      <c r="D437" s="351" t="str">
        <f t="shared" si="12"/>
        <v>茨城県高萩市</v>
      </c>
      <c r="E437" s="353">
        <v>214</v>
      </c>
      <c r="F437" s="351">
        <f t="shared" si="13"/>
        <v>1</v>
      </c>
    </row>
    <row r="438" spans="1:6">
      <c r="A438" s="353">
        <v>215</v>
      </c>
      <c r="B438" s="353" t="s">
        <v>3004</v>
      </c>
      <c r="C438" s="353" t="s">
        <v>1638</v>
      </c>
      <c r="D438" s="351" t="str">
        <f t="shared" si="12"/>
        <v>茨城県北茨城市</v>
      </c>
      <c r="E438" s="353">
        <v>215</v>
      </c>
      <c r="F438" s="351">
        <f t="shared" si="13"/>
        <v>1</v>
      </c>
    </row>
    <row r="439" spans="1:6">
      <c r="A439" s="353">
        <v>216</v>
      </c>
      <c r="B439" s="353" t="s">
        <v>3004</v>
      </c>
      <c r="C439" s="353" t="s">
        <v>1685</v>
      </c>
      <c r="D439" s="351" t="str">
        <f t="shared" si="12"/>
        <v>茨城県笠間市</v>
      </c>
      <c r="E439" s="353">
        <v>216</v>
      </c>
      <c r="F439" s="351">
        <f t="shared" si="13"/>
        <v>1</v>
      </c>
    </row>
    <row r="440" spans="1:6">
      <c r="A440" s="353">
        <v>217</v>
      </c>
      <c r="B440" s="353" t="s">
        <v>3004</v>
      </c>
      <c r="C440" s="353" t="s">
        <v>1732</v>
      </c>
      <c r="D440" s="351" t="str">
        <f t="shared" si="12"/>
        <v>茨城県取手市</v>
      </c>
      <c r="E440" s="353">
        <v>217</v>
      </c>
      <c r="F440" s="351">
        <f t="shared" si="13"/>
        <v>1</v>
      </c>
    </row>
    <row r="441" spans="1:6">
      <c r="A441" s="353">
        <v>219</v>
      </c>
      <c r="B441" s="353" t="s">
        <v>3004</v>
      </c>
      <c r="C441" s="353" t="s">
        <v>1779</v>
      </c>
      <c r="D441" s="351" t="str">
        <f t="shared" si="12"/>
        <v>茨城県牛久市</v>
      </c>
      <c r="E441" s="353">
        <v>219</v>
      </c>
      <c r="F441" s="351">
        <f t="shared" si="13"/>
        <v>1</v>
      </c>
    </row>
    <row r="442" spans="1:6">
      <c r="A442" s="353">
        <v>220</v>
      </c>
      <c r="B442" s="353" t="s">
        <v>3004</v>
      </c>
      <c r="C442" s="353" t="s">
        <v>1826</v>
      </c>
      <c r="D442" s="351" t="str">
        <f t="shared" si="12"/>
        <v>茨城県つくば市</v>
      </c>
      <c r="E442" s="353">
        <v>220</v>
      </c>
      <c r="F442" s="351">
        <f t="shared" si="13"/>
        <v>1</v>
      </c>
    </row>
    <row r="443" spans="1:6">
      <c r="A443" s="353">
        <v>221</v>
      </c>
      <c r="B443" s="353" t="s">
        <v>3004</v>
      </c>
      <c r="C443" s="353" t="s">
        <v>1872</v>
      </c>
      <c r="D443" s="351" t="str">
        <f t="shared" si="12"/>
        <v>茨城県ひたちなか市</v>
      </c>
      <c r="E443" s="353">
        <v>221</v>
      </c>
      <c r="F443" s="351">
        <f t="shared" si="13"/>
        <v>1</v>
      </c>
    </row>
    <row r="444" spans="1:6">
      <c r="A444" s="353">
        <v>222</v>
      </c>
      <c r="B444" s="353" t="s">
        <v>3004</v>
      </c>
      <c r="C444" s="353" t="s">
        <v>1915</v>
      </c>
      <c r="D444" s="351" t="str">
        <f t="shared" si="12"/>
        <v>茨城県鹿嶋市</v>
      </c>
      <c r="E444" s="353">
        <v>222</v>
      </c>
      <c r="F444" s="351">
        <f t="shared" si="13"/>
        <v>1</v>
      </c>
    </row>
    <row r="445" spans="1:6">
      <c r="A445" s="353">
        <v>223</v>
      </c>
      <c r="B445" s="353" t="s">
        <v>3004</v>
      </c>
      <c r="C445" s="353" t="s">
        <v>1957</v>
      </c>
      <c r="D445" s="351" t="str">
        <f t="shared" si="12"/>
        <v>茨城県潮来市</v>
      </c>
      <c r="E445" s="353">
        <v>223</v>
      </c>
      <c r="F445" s="351">
        <f t="shared" si="13"/>
        <v>1</v>
      </c>
    </row>
    <row r="446" spans="1:6">
      <c r="A446" s="353">
        <v>224</v>
      </c>
      <c r="B446" s="353" t="s">
        <v>3004</v>
      </c>
      <c r="C446" s="353" t="s">
        <v>2000</v>
      </c>
      <c r="D446" s="351" t="str">
        <f t="shared" si="12"/>
        <v>茨城県守谷市</v>
      </c>
      <c r="E446" s="353">
        <v>224</v>
      </c>
      <c r="F446" s="351">
        <f t="shared" si="13"/>
        <v>1</v>
      </c>
    </row>
    <row r="447" spans="1:6">
      <c r="A447" s="353">
        <v>225</v>
      </c>
      <c r="B447" s="353" t="s">
        <v>3004</v>
      </c>
      <c r="C447" s="353" t="s">
        <v>2038</v>
      </c>
      <c r="D447" s="351" t="str">
        <f t="shared" si="12"/>
        <v>茨城県常陸大宮市</v>
      </c>
      <c r="E447" s="353">
        <v>225</v>
      </c>
      <c r="F447" s="351">
        <f t="shared" si="13"/>
        <v>1</v>
      </c>
    </row>
    <row r="448" spans="1:6">
      <c r="A448" s="353">
        <v>226</v>
      </c>
      <c r="B448" s="353" t="s">
        <v>3004</v>
      </c>
      <c r="C448" s="353" t="s">
        <v>2074</v>
      </c>
      <c r="D448" s="351" t="str">
        <f t="shared" si="12"/>
        <v>茨城県那珂市</v>
      </c>
      <c r="E448" s="353">
        <v>226</v>
      </c>
      <c r="F448" s="351">
        <f t="shared" si="13"/>
        <v>1</v>
      </c>
    </row>
    <row r="449" spans="1:6">
      <c r="A449" s="353">
        <v>227</v>
      </c>
      <c r="B449" s="353" t="s">
        <v>3004</v>
      </c>
      <c r="C449" s="353" t="s">
        <v>2107</v>
      </c>
      <c r="D449" s="351" t="str">
        <f t="shared" si="12"/>
        <v>茨城県筑西市</v>
      </c>
      <c r="E449" s="353">
        <v>227</v>
      </c>
      <c r="F449" s="351">
        <f t="shared" si="13"/>
        <v>1</v>
      </c>
    </row>
    <row r="450" spans="1:6">
      <c r="A450" s="353">
        <v>228</v>
      </c>
      <c r="B450" s="353" t="s">
        <v>3004</v>
      </c>
      <c r="C450" s="353" t="s">
        <v>2141</v>
      </c>
      <c r="D450" s="351" t="str">
        <f t="shared" si="12"/>
        <v>茨城県坂東市</v>
      </c>
      <c r="E450" s="353">
        <v>228</v>
      </c>
      <c r="F450" s="351">
        <f t="shared" si="13"/>
        <v>1</v>
      </c>
    </row>
    <row r="451" spans="1:6">
      <c r="A451" s="353">
        <v>229</v>
      </c>
      <c r="B451" s="353" t="s">
        <v>3004</v>
      </c>
      <c r="C451" s="353" t="s">
        <v>2176</v>
      </c>
      <c r="D451" s="351" t="str">
        <f t="shared" ref="D451:D514" si="14">B451&amp;C451</f>
        <v>茨城県稲敷市</v>
      </c>
      <c r="E451" s="353">
        <v>229</v>
      </c>
      <c r="F451" s="351">
        <f t="shared" ref="F451:F514" si="15">COUNTIF(D:D,D451)</f>
        <v>1</v>
      </c>
    </row>
    <row r="452" spans="1:6">
      <c r="A452" s="353">
        <v>230</v>
      </c>
      <c r="B452" s="353" t="s">
        <v>3004</v>
      </c>
      <c r="C452" s="353" t="s">
        <v>2209</v>
      </c>
      <c r="D452" s="351" t="str">
        <f t="shared" si="14"/>
        <v>茨城県かすみがうら市</v>
      </c>
      <c r="E452" s="353">
        <v>230</v>
      </c>
      <c r="F452" s="351">
        <f t="shared" si="15"/>
        <v>1</v>
      </c>
    </row>
    <row r="453" spans="1:6">
      <c r="A453" s="353">
        <v>231</v>
      </c>
      <c r="B453" s="353" t="s">
        <v>3004</v>
      </c>
      <c r="C453" s="353" t="s">
        <v>2241</v>
      </c>
      <c r="D453" s="351" t="str">
        <f t="shared" si="14"/>
        <v>茨城県桜川市</v>
      </c>
      <c r="E453" s="353">
        <v>231</v>
      </c>
      <c r="F453" s="351">
        <f t="shared" si="15"/>
        <v>1</v>
      </c>
    </row>
    <row r="454" spans="1:6">
      <c r="A454" s="353">
        <v>232</v>
      </c>
      <c r="B454" s="353" t="s">
        <v>3004</v>
      </c>
      <c r="C454" s="353" t="s">
        <v>2272</v>
      </c>
      <c r="D454" s="351" t="str">
        <f t="shared" si="14"/>
        <v>茨城県神栖市</v>
      </c>
      <c r="E454" s="353">
        <v>232</v>
      </c>
      <c r="F454" s="351">
        <f t="shared" si="15"/>
        <v>1</v>
      </c>
    </row>
    <row r="455" spans="1:6">
      <c r="A455" s="353">
        <v>233</v>
      </c>
      <c r="B455" s="353" t="s">
        <v>3004</v>
      </c>
      <c r="C455" s="353" t="s">
        <v>2301</v>
      </c>
      <c r="D455" s="351" t="str">
        <f t="shared" si="14"/>
        <v>茨城県行方市</v>
      </c>
      <c r="E455" s="353">
        <v>233</v>
      </c>
      <c r="F455" s="351">
        <f t="shared" si="15"/>
        <v>1</v>
      </c>
    </row>
    <row r="456" spans="1:6">
      <c r="A456" s="353">
        <v>234</v>
      </c>
      <c r="B456" s="353" t="s">
        <v>3004</v>
      </c>
      <c r="C456" s="353" t="s">
        <v>2329</v>
      </c>
      <c r="D456" s="351" t="str">
        <f t="shared" si="14"/>
        <v>茨城県鉾田市</v>
      </c>
      <c r="E456" s="353">
        <v>234</v>
      </c>
      <c r="F456" s="351">
        <f t="shared" si="15"/>
        <v>1</v>
      </c>
    </row>
    <row r="457" spans="1:6">
      <c r="A457" s="353">
        <v>235</v>
      </c>
      <c r="B457" s="353" t="s">
        <v>3004</v>
      </c>
      <c r="C457" s="353" t="s">
        <v>2358</v>
      </c>
      <c r="D457" s="351" t="str">
        <f t="shared" si="14"/>
        <v>茨城県つくばみらい市</v>
      </c>
      <c r="E457" s="353">
        <v>235</v>
      </c>
      <c r="F457" s="351">
        <f t="shared" si="15"/>
        <v>1</v>
      </c>
    </row>
    <row r="458" spans="1:6">
      <c r="A458" s="353">
        <v>236</v>
      </c>
      <c r="B458" s="353" t="s">
        <v>3004</v>
      </c>
      <c r="C458" s="353" t="s">
        <v>2383</v>
      </c>
      <c r="D458" s="351" t="str">
        <f t="shared" si="14"/>
        <v>茨城県小美玉市</v>
      </c>
      <c r="E458" s="353">
        <v>236</v>
      </c>
      <c r="F458" s="351">
        <f t="shared" si="15"/>
        <v>1</v>
      </c>
    </row>
    <row r="459" spans="1:6">
      <c r="A459" s="353">
        <v>302</v>
      </c>
      <c r="B459" s="353" t="s">
        <v>3004</v>
      </c>
      <c r="C459" s="353" t="s">
        <v>2406</v>
      </c>
      <c r="D459" s="351" t="str">
        <f t="shared" si="14"/>
        <v>茨城県茨城町</v>
      </c>
      <c r="E459" s="353">
        <v>302</v>
      </c>
      <c r="F459" s="351">
        <f t="shared" si="15"/>
        <v>1</v>
      </c>
    </row>
    <row r="460" spans="1:6">
      <c r="A460" s="353">
        <v>309</v>
      </c>
      <c r="B460" s="353" t="s">
        <v>3004</v>
      </c>
      <c r="C460" s="353" t="s">
        <v>2431</v>
      </c>
      <c r="D460" s="351" t="str">
        <f t="shared" si="14"/>
        <v>茨城県大洗町</v>
      </c>
      <c r="E460" s="353">
        <v>309</v>
      </c>
      <c r="F460" s="351">
        <f t="shared" si="15"/>
        <v>1</v>
      </c>
    </row>
    <row r="461" spans="1:6">
      <c r="A461" s="353">
        <v>310</v>
      </c>
      <c r="B461" s="353" t="s">
        <v>3004</v>
      </c>
      <c r="C461" s="353" t="s">
        <v>2456</v>
      </c>
      <c r="D461" s="351" t="str">
        <f t="shared" si="14"/>
        <v>茨城県城里町</v>
      </c>
      <c r="E461" s="353">
        <v>310</v>
      </c>
      <c r="F461" s="351">
        <f t="shared" si="15"/>
        <v>1</v>
      </c>
    </row>
    <row r="462" spans="1:6">
      <c r="A462" s="353">
        <v>341</v>
      </c>
      <c r="B462" s="353" t="s">
        <v>3004</v>
      </c>
      <c r="C462" s="353" t="s">
        <v>2479</v>
      </c>
      <c r="D462" s="351" t="str">
        <f t="shared" si="14"/>
        <v>茨城県東海村</v>
      </c>
      <c r="E462" s="353">
        <v>341</v>
      </c>
      <c r="F462" s="351">
        <f t="shared" si="15"/>
        <v>1</v>
      </c>
    </row>
    <row r="463" spans="1:6">
      <c r="A463" s="353">
        <v>364</v>
      </c>
      <c r="B463" s="353" t="s">
        <v>3004</v>
      </c>
      <c r="C463" s="353" t="s">
        <v>2500</v>
      </c>
      <c r="D463" s="351" t="str">
        <f t="shared" si="14"/>
        <v>茨城県大子町</v>
      </c>
      <c r="E463" s="353">
        <v>364</v>
      </c>
      <c r="F463" s="351">
        <f t="shared" si="15"/>
        <v>1</v>
      </c>
    </row>
    <row r="464" spans="1:6">
      <c r="A464" s="353">
        <v>442</v>
      </c>
      <c r="B464" s="353" t="s">
        <v>3004</v>
      </c>
      <c r="C464" s="353" t="s">
        <v>2520</v>
      </c>
      <c r="D464" s="351" t="str">
        <f t="shared" si="14"/>
        <v>茨城県美浦村</v>
      </c>
      <c r="E464" s="353">
        <v>442</v>
      </c>
      <c r="F464" s="351">
        <f t="shared" si="15"/>
        <v>1</v>
      </c>
    </row>
    <row r="465" spans="1:6">
      <c r="A465" s="353">
        <v>443</v>
      </c>
      <c r="B465" s="353" t="s">
        <v>3004</v>
      </c>
      <c r="C465" s="353" t="s">
        <v>2539</v>
      </c>
      <c r="D465" s="351" t="str">
        <f t="shared" si="14"/>
        <v>茨城県阿見町</v>
      </c>
      <c r="E465" s="353">
        <v>443</v>
      </c>
      <c r="F465" s="351">
        <f t="shared" si="15"/>
        <v>1</v>
      </c>
    </row>
    <row r="466" spans="1:6">
      <c r="A466" s="353">
        <v>447</v>
      </c>
      <c r="B466" s="353" t="s">
        <v>3004</v>
      </c>
      <c r="C466" s="353" t="s">
        <v>2558</v>
      </c>
      <c r="D466" s="351" t="str">
        <f t="shared" si="14"/>
        <v>茨城県河内町</v>
      </c>
      <c r="E466" s="353">
        <v>447</v>
      </c>
      <c r="F466" s="351">
        <f t="shared" si="15"/>
        <v>1</v>
      </c>
    </row>
    <row r="467" spans="1:6">
      <c r="A467" s="353">
        <v>521</v>
      </c>
      <c r="B467" s="353" t="s">
        <v>3004</v>
      </c>
      <c r="C467" s="353" t="s">
        <v>2574</v>
      </c>
      <c r="D467" s="351" t="str">
        <f t="shared" si="14"/>
        <v>茨城県八千代町</v>
      </c>
      <c r="E467" s="353">
        <v>521</v>
      </c>
      <c r="F467" s="351">
        <f t="shared" si="15"/>
        <v>1</v>
      </c>
    </row>
    <row r="468" spans="1:6">
      <c r="A468" s="353">
        <v>542</v>
      </c>
      <c r="B468" s="353" t="s">
        <v>3004</v>
      </c>
      <c r="C468" s="353" t="s">
        <v>2590</v>
      </c>
      <c r="D468" s="351" t="str">
        <f t="shared" si="14"/>
        <v>茨城県五霞町</v>
      </c>
      <c r="E468" s="353">
        <v>542</v>
      </c>
      <c r="F468" s="351">
        <f t="shared" si="15"/>
        <v>1</v>
      </c>
    </row>
    <row r="469" spans="1:6">
      <c r="A469" s="353">
        <v>546</v>
      </c>
      <c r="B469" s="353" t="s">
        <v>3004</v>
      </c>
      <c r="C469" s="353" t="s">
        <v>2606</v>
      </c>
      <c r="D469" s="351" t="str">
        <f t="shared" si="14"/>
        <v>茨城県境町</v>
      </c>
      <c r="E469" s="353">
        <v>546</v>
      </c>
      <c r="F469" s="351">
        <f t="shared" si="15"/>
        <v>1</v>
      </c>
    </row>
    <row r="470" spans="1:6">
      <c r="A470" s="353">
        <v>564</v>
      </c>
      <c r="B470" s="353" t="s">
        <v>3004</v>
      </c>
      <c r="C470" s="353" t="s">
        <v>2621</v>
      </c>
      <c r="D470" s="351" t="str">
        <f t="shared" si="14"/>
        <v>茨城県利根町</v>
      </c>
      <c r="E470" s="353">
        <v>564</v>
      </c>
      <c r="F470" s="351">
        <f t="shared" si="15"/>
        <v>1</v>
      </c>
    </row>
    <row r="471" spans="1:6">
      <c r="A471" s="353">
        <v>201</v>
      </c>
      <c r="B471" s="353" t="s">
        <v>3005</v>
      </c>
      <c r="C471" s="353" t="s">
        <v>1123</v>
      </c>
      <c r="D471" s="351" t="str">
        <f t="shared" si="14"/>
        <v>栃木県宇都宮市</v>
      </c>
      <c r="E471" s="353">
        <v>201</v>
      </c>
      <c r="F471" s="351">
        <f t="shared" si="15"/>
        <v>1</v>
      </c>
    </row>
    <row r="472" spans="1:6">
      <c r="A472" s="353">
        <v>202</v>
      </c>
      <c r="B472" s="353" t="s">
        <v>3005</v>
      </c>
      <c r="C472" s="353" t="s">
        <v>1169</v>
      </c>
      <c r="D472" s="351" t="str">
        <f t="shared" si="14"/>
        <v>栃木県足利市</v>
      </c>
      <c r="E472" s="353">
        <v>202</v>
      </c>
      <c r="F472" s="351">
        <f t="shared" si="15"/>
        <v>1</v>
      </c>
    </row>
    <row r="473" spans="1:6">
      <c r="A473" s="353">
        <v>203</v>
      </c>
      <c r="B473" s="353" t="s">
        <v>3005</v>
      </c>
      <c r="C473" s="353" t="s">
        <v>1216</v>
      </c>
      <c r="D473" s="351" t="str">
        <f t="shared" si="14"/>
        <v>栃木県栃木市</v>
      </c>
      <c r="E473" s="353">
        <v>203</v>
      </c>
      <c r="F473" s="351">
        <f t="shared" si="15"/>
        <v>1</v>
      </c>
    </row>
    <row r="474" spans="1:6">
      <c r="A474" s="353">
        <v>204</v>
      </c>
      <c r="B474" s="353" t="s">
        <v>3005</v>
      </c>
      <c r="C474" s="353" t="s">
        <v>1263</v>
      </c>
      <c r="D474" s="351" t="str">
        <f t="shared" si="14"/>
        <v>栃木県佐野市</v>
      </c>
      <c r="E474" s="353">
        <v>204</v>
      </c>
      <c r="F474" s="351">
        <f t="shared" si="15"/>
        <v>1</v>
      </c>
    </row>
    <row r="475" spans="1:6">
      <c r="A475" s="353">
        <v>205</v>
      </c>
      <c r="B475" s="353" t="s">
        <v>3005</v>
      </c>
      <c r="C475" s="353" t="s">
        <v>1310</v>
      </c>
      <c r="D475" s="351" t="str">
        <f t="shared" si="14"/>
        <v>栃木県鹿沼市</v>
      </c>
      <c r="E475" s="353">
        <v>205</v>
      </c>
      <c r="F475" s="351">
        <f t="shared" si="15"/>
        <v>1</v>
      </c>
    </row>
    <row r="476" spans="1:6">
      <c r="A476" s="353">
        <v>206</v>
      </c>
      <c r="B476" s="353" t="s">
        <v>3005</v>
      </c>
      <c r="C476" s="353" t="s">
        <v>1357</v>
      </c>
      <c r="D476" s="351" t="str">
        <f t="shared" si="14"/>
        <v>栃木県日光市</v>
      </c>
      <c r="E476" s="353">
        <v>206</v>
      </c>
      <c r="F476" s="351">
        <f t="shared" si="15"/>
        <v>1</v>
      </c>
    </row>
    <row r="477" spans="1:6">
      <c r="A477" s="353">
        <v>208</v>
      </c>
      <c r="B477" s="353" t="s">
        <v>3005</v>
      </c>
      <c r="C477" s="353" t="s">
        <v>1404</v>
      </c>
      <c r="D477" s="351" t="str">
        <f t="shared" si="14"/>
        <v>栃木県小山市</v>
      </c>
      <c r="E477" s="353">
        <v>208</v>
      </c>
      <c r="F477" s="351">
        <f t="shared" si="15"/>
        <v>1</v>
      </c>
    </row>
    <row r="478" spans="1:6">
      <c r="A478" s="353">
        <v>209</v>
      </c>
      <c r="B478" s="353" t="s">
        <v>3005</v>
      </c>
      <c r="C478" s="353" t="s">
        <v>1451</v>
      </c>
      <c r="D478" s="351" t="str">
        <f t="shared" si="14"/>
        <v>栃木県真岡市</v>
      </c>
      <c r="E478" s="353">
        <v>209</v>
      </c>
      <c r="F478" s="351">
        <f t="shared" si="15"/>
        <v>1</v>
      </c>
    </row>
    <row r="479" spans="1:6">
      <c r="A479" s="353">
        <v>210</v>
      </c>
      <c r="B479" s="353" t="s">
        <v>3005</v>
      </c>
      <c r="C479" s="353" t="s">
        <v>1498</v>
      </c>
      <c r="D479" s="351" t="str">
        <f t="shared" si="14"/>
        <v>栃木県大田原市</v>
      </c>
      <c r="E479" s="353">
        <v>210</v>
      </c>
      <c r="F479" s="351">
        <f t="shared" si="15"/>
        <v>1</v>
      </c>
    </row>
    <row r="480" spans="1:6">
      <c r="A480" s="353">
        <v>211</v>
      </c>
      <c r="B480" s="353" t="s">
        <v>3005</v>
      </c>
      <c r="C480" s="353" t="s">
        <v>1545</v>
      </c>
      <c r="D480" s="351" t="str">
        <f t="shared" si="14"/>
        <v>栃木県矢板市</v>
      </c>
      <c r="E480" s="353">
        <v>211</v>
      </c>
      <c r="F480" s="351">
        <f t="shared" si="15"/>
        <v>1</v>
      </c>
    </row>
    <row r="481" spans="1:6">
      <c r="A481" s="353">
        <v>213</v>
      </c>
      <c r="B481" s="353" t="s">
        <v>3005</v>
      </c>
      <c r="C481" s="353" t="s">
        <v>1592</v>
      </c>
      <c r="D481" s="351" t="str">
        <f t="shared" si="14"/>
        <v>栃木県那須塩原市</v>
      </c>
      <c r="E481" s="353">
        <v>213</v>
      </c>
      <c r="F481" s="351">
        <f t="shared" si="15"/>
        <v>1</v>
      </c>
    </row>
    <row r="482" spans="1:6">
      <c r="A482" s="353">
        <v>214</v>
      </c>
      <c r="B482" s="353" t="s">
        <v>3005</v>
      </c>
      <c r="C482" s="353" t="s">
        <v>1639</v>
      </c>
      <c r="D482" s="351" t="str">
        <f t="shared" si="14"/>
        <v>栃木県さくら市</v>
      </c>
      <c r="E482" s="353">
        <v>214</v>
      </c>
      <c r="F482" s="351">
        <f t="shared" si="15"/>
        <v>1</v>
      </c>
    </row>
    <row r="483" spans="1:6">
      <c r="A483" s="353">
        <v>215</v>
      </c>
      <c r="B483" s="353" t="s">
        <v>3005</v>
      </c>
      <c r="C483" s="353" t="s">
        <v>1686</v>
      </c>
      <c r="D483" s="351" t="str">
        <f t="shared" si="14"/>
        <v>栃木県那須烏山市</v>
      </c>
      <c r="E483" s="353">
        <v>215</v>
      </c>
      <c r="F483" s="351">
        <f t="shared" si="15"/>
        <v>1</v>
      </c>
    </row>
    <row r="484" spans="1:6">
      <c r="A484" s="353">
        <v>216</v>
      </c>
      <c r="B484" s="353" t="s">
        <v>3005</v>
      </c>
      <c r="C484" s="353" t="s">
        <v>1733</v>
      </c>
      <c r="D484" s="351" t="str">
        <f t="shared" si="14"/>
        <v>栃木県下野市</v>
      </c>
      <c r="E484" s="353">
        <v>216</v>
      </c>
      <c r="F484" s="351">
        <f t="shared" si="15"/>
        <v>1</v>
      </c>
    </row>
    <row r="485" spans="1:6">
      <c r="A485" s="353">
        <v>301</v>
      </c>
      <c r="B485" s="353" t="s">
        <v>3005</v>
      </c>
      <c r="C485" s="353" t="s">
        <v>1780</v>
      </c>
      <c r="D485" s="351" t="str">
        <f t="shared" si="14"/>
        <v>栃木県上三川町</v>
      </c>
      <c r="E485" s="353">
        <v>301</v>
      </c>
      <c r="F485" s="351">
        <f t="shared" si="15"/>
        <v>1</v>
      </c>
    </row>
    <row r="486" spans="1:6">
      <c r="A486" s="353">
        <v>342</v>
      </c>
      <c r="B486" s="353" t="s">
        <v>3005</v>
      </c>
      <c r="C486" s="353" t="s">
        <v>1827</v>
      </c>
      <c r="D486" s="351" t="str">
        <f t="shared" si="14"/>
        <v>栃木県益子町</v>
      </c>
      <c r="E486" s="353">
        <v>342</v>
      </c>
      <c r="F486" s="351">
        <f t="shared" si="15"/>
        <v>1</v>
      </c>
    </row>
    <row r="487" spans="1:6">
      <c r="A487" s="353">
        <v>343</v>
      </c>
      <c r="B487" s="353" t="s">
        <v>3005</v>
      </c>
      <c r="C487" s="353" t="s">
        <v>1873</v>
      </c>
      <c r="D487" s="351" t="str">
        <f t="shared" si="14"/>
        <v>栃木県茂木町</v>
      </c>
      <c r="E487" s="353">
        <v>343</v>
      </c>
      <c r="F487" s="351">
        <f t="shared" si="15"/>
        <v>1</v>
      </c>
    </row>
    <row r="488" spans="1:6">
      <c r="A488" s="353">
        <v>344</v>
      </c>
      <c r="B488" s="353" t="s">
        <v>3005</v>
      </c>
      <c r="C488" s="353" t="s">
        <v>1916</v>
      </c>
      <c r="D488" s="351" t="str">
        <f t="shared" si="14"/>
        <v>栃木県市貝町</v>
      </c>
      <c r="E488" s="353">
        <v>344</v>
      </c>
      <c r="F488" s="351">
        <f t="shared" si="15"/>
        <v>1</v>
      </c>
    </row>
    <row r="489" spans="1:6">
      <c r="A489" s="353">
        <v>345</v>
      </c>
      <c r="B489" s="353" t="s">
        <v>3005</v>
      </c>
      <c r="C489" s="353" t="s">
        <v>1958</v>
      </c>
      <c r="D489" s="351" t="str">
        <f t="shared" si="14"/>
        <v>栃木県芳賀町</v>
      </c>
      <c r="E489" s="353">
        <v>345</v>
      </c>
      <c r="F489" s="351">
        <f t="shared" si="15"/>
        <v>1</v>
      </c>
    </row>
    <row r="490" spans="1:6">
      <c r="A490" s="353">
        <v>361</v>
      </c>
      <c r="B490" s="353" t="s">
        <v>3005</v>
      </c>
      <c r="C490" s="353" t="s">
        <v>2001</v>
      </c>
      <c r="D490" s="351" t="str">
        <f t="shared" si="14"/>
        <v>栃木県壬生町</v>
      </c>
      <c r="E490" s="353">
        <v>361</v>
      </c>
      <c r="F490" s="351">
        <f t="shared" si="15"/>
        <v>1</v>
      </c>
    </row>
    <row r="491" spans="1:6">
      <c r="A491" s="353">
        <v>364</v>
      </c>
      <c r="B491" s="353" t="s">
        <v>3005</v>
      </c>
      <c r="C491" s="353" t="s">
        <v>2039</v>
      </c>
      <c r="D491" s="351" t="str">
        <f t="shared" si="14"/>
        <v>栃木県野木町</v>
      </c>
      <c r="E491" s="353">
        <v>364</v>
      </c>
      <c r="F491" s="351">
        <f t="shared" si="15"/>
        <v>1</v>
      </c>
    </row>
    <row r="492" spans="1:6">
      <c r="A492" s="353">
        <v>384</v>
      </c>
      <c r="B492" s="353" t="s">
        <v>3005</v>
      </c>
      <c r="C492" s="353" t="s">
        <v>2075</v>
      </c>
      <c r="D492" s="351" t="str">
        <f t="shared" si="14"/>
        <v>栃木県塩谷町</v>
      </c>
      <c r="E492" s="353">
        <v>384</v>
      </c>
      <c r="F492" s="351">
        <f t="shared" si="15"/>
        <v>1</v>
      </c>
    </row>
    <row r="493" spans="1:6">
      <c r="A493" s="353">
        <v>386</v>
      </c>
      <c r="B493" s="353" t="s">
        <v>3005</v>
      </c>
      <c r="C493" s="353" t="s">
        <v>2108</v>
      </c>
      <c r="D493" s="351" t="str">
        <f t="shared" si="14"/>
        <v>栃木県高根沢町</v>
      </c>
      <c r="E493" s="353">
        <v>386</v>
      </c>
      <c r="F493" s="351">
        <f t="shared" si="15"/>
        <v>1</v>
      </c>
    </row>
    <row r="494" spans="1:6">
      <c r="A494" s="353">
        <v>407</v>
      </c>
      <c r="B494" s="353" t="s">
        <v>3005</v>
      </c>
      <c r="C494" s="353" t="s">
        <v>2142</v>
      </c>
      <c r="D494" s="351" t="str">
        <f t="shared" si="14"/>
        <v>栃木県那須町</v>
      </c>
      <c r="E494" s="353">
        <v>407</v>
      </c>
      <c r="F494" s="351">
        <f t="shared" si="15"/>
        <v>1</v>
      </c>
    </row>
    <row r="495" spans="1:6">
      <c r="A495" s="353">
        <v>411</v>
      </c>
      <c r="B495" s="353" t="s">
        <v>3005</v>
      </c>
      <c r="C495" s="353" t="s">
        <v>2177</v>
      </c>
      <c r="D495" s="351" t="str">
        <f t="shared" si="14"/>
        <v>栃木県那珂川町</v>
      </c>
      <c r="E495" s="353">
        <v>411</v>
      </c>
      <c r="F495" s="351">
        <f t="shared" si="15"/>
        <v>1</v>
      </c>
    </row>
    <row r="496" spans="1:6">
      <c r="A496" s="353">
        <v>201</v>
      </c>
      <c r="B496" s="353" t="s">
        <v>3006</v>
      </c>
      <c r="C496" s="353" t="s">
        <v>1124</v>
      </c>
      <c r="D496" s="351" t="str">
        <f t="shared" si="14"/>
        <v>群馬県前橋市</v>
      </c>
      <c r="E496" s="353">
        <v>201</v>
      </c>
      <c r="F496" s="351">
        <f t="shared" si="15"/>
        <v>1</v>
      </c>
    </row>
    <row r="497" spans="1:6">
      <c r="A497" s="353">
        <v>202</v>
      </c>
      <c r="B497" s="353" t="s">
        <v>3006</v>
      </c>
      <c r="C497" s="353" t="s">
        <v>1170</v>
      </c>
      <c r="D497" s="351" t="str">
        <f t="shared" si="14"/>
        <v>群馬県高崎市</v>
      </c>
      <c r="E497" s="353">
        <v>202</v>
      </c>
      <c r="F497" s="351">
        <f t="shared" si="15"/>
        <v>1</v>
      </c>
    </row>
    <row r="498" spans="1:6">
      <c r="A498" s="353">
        <v>203</v>
      </c>
      <c r="B498" s="353" t="s">
        <v>3006</v>
      </c>
      <c r="C498" s="353" t="s">
        <v>1217</v>
      </c>
      <c r="D498" s="351" t="str">
        <f t="shared" si="14"/>
        <v>群馬県桐生市</v>
      </c>
      <c r="E498" s="353">
        <v>203</v>
      </c>
      <c r="F498" s="351">
        <f t="shared" si="15"/>
        <v>1</v>
      </c>
    </row>
    <row r="499" spans="1:6">
      <c r="A499" s="353">
        <v>204</v>
      </c>
      <c r="B499" s="353" t="s">
        <v>3006</v>
      </c>
      <c r="C499" s="353" t="s">
        <v>1264</v>
      </c>
      <c r="D499" s="351" t="str">
        <f t="shared" si="14"/>
        <v>群馬県伊勢崎市</v>
      </c>
      <c r="E499" s="353">
        <v>204</v>
      </c>
      <c r="F499" s="351">
        <f t="shared" si="15"/>
        <v>1</v>
      </c>
    </row>
    <row r="500" spans="1:6">
      <c r="A500" s="353">
        <v>205</v>
      </c>
      <c r="B500" s="353" t="s">
        <v>3006</v>
      </c>
      <c r="C500" s="353" t="s">
        <v>1311</v>
      </c>
      <c r="D500" s="351" t="str">
        <f t="shared" si="14"/>
        <v>群馬県太田市</v>
      </c>
      <c r="E500" s="353">
        <v>205</v>
      </c>
      <c r="F500" s="351">
        <f t="shared" si="15"/>
        <v>1</v>
      </c>
    </row>
    <row r="501" spans="1:6">
      <c r="A501" s="353">
        <v>206</v>
      </c>
      <c r="B501" s="353" t="s">
        <v>3006</v>
      </c>
      <c r="C501" s="353" t="s">
        <v>1358</v>
      </c>
      <c r="D501" s="351" t="str">
        <f t="shared" si="14"/>
        <v>群馬県沼田市</v>
      </c>
      <c r="E501" s="353">
        <v>206</v>
      </c>
      <c r="F501" s="351">
        <f t="shared" si="15"/>
        <v>1</v>
      </c>
    </row>
    <row r="502" spans="1:6">
      <c r="A502" s="353">
        <v>207</v>
      </c>
      <c r="B502" s="353" t="s">
        <v>3006</v>
      </c>
      <c r="C502" s="353" t="s">
        <v>1405</v>
      </c>
      <c r="D502" s="351" t="str">
        <f t="shared" si="14"/>
        <v>群馬県館林市</v>
      </c>
      <c r="E502" s="353">
        <v>207</v>
      </c>
      <c r="F502" s="351">
        <f t="shared" si="15"/>
        <v>1</v>
      </c>
    </row>
    <row r="503" spans="1:6">
      <c r="A503" s="353">
        <v>208</v>
      </c>
      <c r="B503" s="353" t="s">
        <v>3006</v>
      </c>
      <c r="C503" s="353" t="s">
        <v>1452</v>
      </c>
      <c r="D503" s="351" t="str">
        <f t="shared" si="14"/>
        <v>群馬県渋川市</v>
      </c>
      <c r="E503" s="353">
        <v>208</v>
      </c>
      <c r="F503" s="351">
        <f t="shared" si="15"/>
        <v>1</v>
      </c>
    </row>
    <row r="504" spans="1:6">
      <c r="A504" s="353">
        <v>209</v>
      </c>
      <c r="B504" s="353" t="s">
        <v>3006</v>
      </c>
      <c r="C504" s="353" t="s">
        <v>1499</v>
      </c>
      <c r="D504" s="351" t="str">
        <f t="shared" si="14"/>
        <v>群馬県藤岡市</v>
      </c>
      <c r="E504" s="353">
        <v>209</v>
      </c>
      <c r="F504" s="351">
        <f t="shared" si="15"/>
        <v>1</v>
      </c>
    </row>
    <row r="505" spans="1:6">
      <c r="A505" s="353">
        <v>210</v>
      </c>
      <c r="B505" s="353" t="s">
        <v>3006</v>
      </c>
      <c r="C505" s="353" t="s">
        <v>1546</v>
      </c>
      <c r="D505" s="351" t="str">
        <f t="shared" si="14"/>
        <v>群馬県富岡市</v>
      </c>
      <c r="E505" s="353">
        <v>210</v>
      </c>
      <c r="F505" s="351">
        <f t="shared" si="15"/>
        <v>1</v>
      </c>
    </row>
    <row r="506" spans="1:6">
      <c r="A506" s="353">
        <v>211</v>
      </c>
      <c r="B506" s="353" t="s">
        <v>3006</v>
      </c>
      <c r="C506" s="353" t="s">
        <v>1593</v>
      </c>
      <c r="D506" s="351" t="str">
        <f t="shared" si="14"/>
        <v>群馬県安中市</v>
      </c>
      <c r="E506" s="353">
        <v>211</v>
      </c>
      <c r="F506" s="351">
        <f t="shared" si="15"/>
        <v>1</v>
      </c>
    </row>
    <row r="507" spans="1:6">
      <c r="A507" s="353">
        <v>212</v>
      </c>
      <c r="B507" s="353" t="s">
        <v>3006</v>
      </c>
      <c r="C507" s="353" t="s">
        <v>1640</v>
      </c>
      <c r="D507" s="351" t="str">
        <f t="shared" si="14"/>
        <v>群馬県みどり市</v>
      </c>
      <c r="E507" s="353">
        <v>212</v>
      </c>
      <c r="F507" s="351">
        <f t="shared" si="15"/>
        <v>1</v>
      </c>
    </row>
    <row r="508" spans="1:6">
      <c r="A508" s="353">
        <v>344</v>
      </c>
      <c r="B508" s="353" t="s">
        <v>3006</v>
      </c>
      <c r="C508" s="353" t="s">
        <v>1687</v>
      </c>
      <c r="D508" s="351" t="str">
        <f t="shared" si="14"/>
        <v>群馬県榛東村</v>
      </c>
      <c r="E508" s="353">
        <v>344</v>
      </c>
      <c r="F508" s="351">
        <f t="shared" si="15"/>
        <v>1</v>
      </c>
    </row>
    <row r="509" spans="1:6">
      <c r="A509" s="353">
        <v>345</v>
      </c>
      <c r="B509" s="353" t="s">
        <v>3006</v>
      </c>
      <c r="C509" s="353" t="s">
        <v>1734</v>
      </c>
      <c r="D509" s="351" t="str">
        <f t="shared" si="14"/>
        <v>群馬県吉岡町</v>
      </c>
      <c r="E509" s="353">
        <v>345</v>
      </c>
      <c r="F509" s="351">
        <f t="shared" si="15"/>
        <v>1</v>
      </c>
    </row>
    <row r="510" spans="1:6">
      <c r="A510" s="353">
        <v>366</v>
      </c>
      <c r="B510" s="353" t="s">
        <v>3006</v>
      </c>
      <c r="C510" s="353" t="s">
        <v>1781</v>
      </c>
      <c r="D510" s="351" t="str">
        <f t="shared" si="14"/>
        <v>群馬県上野村</v>
      </c>
      <c r="E510" s="353">
        <v>366</v>
      </c>
      <c r="F510" s="351">
        <f t="shared" si="15"/>
        <v>1</v>
      </c>
    </row>
    <row r="511" spans="1:6">
      <c r="A511" s="353">
        <v>367</v>
      </c>
      <c r="B511" s="353" t="s">
        <v>3006</v>
      </c>
      <c r="C511" s="353" t="s">
        <v>1828</v>
      </c>
      <c r="D511" s="351" t="str">
        <f t="shared" si="14"/>
        <v>群馬県神流町</v>
      </c>
      <c r="E511" s="353">
        <v>367</v>
      </c>
      <c r="F511" s="351">
        <f t="shared" si="15"/>
        <v>1</v>
      </c>
    </row>
    <row r="512" spans="1:6">
      <c r="A512" s="353">
        <v>382</v>
      </c>
      <c r="B512" s="353" t="s">
        <v>3006</v>
      </c>
      <c r="C512" s="353" t="s">
        <v>1874</v>
      </c>
      <c r="D512" s="351" t="str">
        <f t="shared" si="14"/>
        <v>群馬県下仁田町</v>
      </c>
      <c r="E512" s="353">
        <v>382</v>
      </c>
      <c r="F512" s="351">
        <f t="shared" si="15"/>
        <v>1</v>
      </c>
    </row>
    <row r="513" spans="1:6">
      <c r="A513" s="353">
        <v>383</v>
      </c>
      <c r="B513" s="353" t="s">
        <v>3006</v>
      </c>
      <c r="C513" s="353" t="s">
        <v>1917</v>
      </c>
      <c r="D513" s="351" t="str">
        <f t="shared" si="14"/>
        <v>群馬県南牧村</v>
      </c>
      <c r="E513" s="353">
        <v>383</v>
      </c>
      <c r="F513" s="351">
        <f t="shared" si="15"/>
        <v>1</v>
      </c>
    </row>
    <row r="514" spans="1:6">
      <c r="A514" s="353">
        <v>384</v>
      </c>
      <c r="B514" s="353" t="s">
        <v>3006</v>
      </c>
      <c r="C514" s="353" t="s">
        <v>1959</v>
      </c>
      <c r="D514" s="351" t="str">
        <f t="shared" si="14"/>
        <v>群馬県甘楽町</v>
      </c>
      <c r="E514" s="353">
        <v>384</v>
      </c>
      <c r="F514" s="351">
        <f t="shared" si="15"/>
        <v>1</v>
      </c>
    </row>
    <row r="515" spans="1:6">
      <c r="A515" s="353">
        <v>421</v>
      </c>
      <c r="B515" s="353" t="s">
        <v>3006</v>
      </c>
      <c r="C515" s="353" t="s">
        <v>2002</v>
      </c>
      <c r="D515" s="351" t="str">
        <f t="shared" ref="D515:D578" si="16">B515&amp;C515</f>
        <v>群馬県中之条町</v>
      </c>
      <c r="E515" s="353">
        <v>421</v>
      </c>
      <c r="F515" s="351">
        <f t="shared" ref="F515:F578" si="17">COUNTIF(D:D,D515)</f>
        <v>1</v>
      </c>
    </row>
    <row r="516" spans="1:6">
      <c r="A516" s="353">
        <v>424</v>
      </c>
      <c r="B516" s="353" t="s">
        <v>3006</v>
      </c>
      <c r="C516" s="353" t="s">
        <v>2040</v>
      </c>
      <c r="D516" s="351" t="str">
        <f t="shared" si="16"/>
        <v>群馬県長野原町</v>
      </c>
      <c r="E516" s="353">
        <v>424</v>
      </c>
      <c r="F516" s="351">
        <f t="shared" si="17"/>
        <v>1</v>
      </c>
    </row>
    <row r="517" spans="1:6">
      <c r="A517" s="353">
        <v>425</v>
      </c>
      <c r="B517" s="353" t="s">
        <v>3006</v>
      </c>
      <c r="C517" s="353" t="s">
        <v>2076</v>
      </c>
      <c r="D517" s="351" t="str">
        <f t="shared" si="16"/>
        <v>群馬県嬬恋村</v>
      </c>
      <c r="E517" s="353">
        <v>425</v>
      </c>
      <c r="F517" s="351">
        <f t="shared" si="17"/>
        <v>1</v>
      </c>
    </row>
    <row r="518" spans="1:6">
      <c r="A518" s="353">
        <v>426</v>
      </c>
      <c r="B518" s="353" t="s">
        <v>3006</v>
      </c>
      <c r="C518" s="353" t="s">
        <v>2109</v>
      </c>
      <c r="D518" s="351" t="str">
        <f t="shared" si="16"/>
        <v>群馬県草津町</v>
      </c>
      <c r="E518" s="353">
        <v>426</v>
      </c>
      <c r="F518" s="351">
        <f t="shared" si="17"/>
        <v>1</v>
      </c>
    </row>
    <row r="519" spans="1:6">
      <c r="A519" s="353">
        <v>428</v>
      </c>
      <c r="B519" s="353" t="s">
        <v>3006</v>
      </c>
      <c r="C519" s="353" t="s">
        <v>2143</v>
      </c>
      <c r="D519" s="351" t="str">
        <f t="shared" si="16"/>
        <v>群馬県高山村</v>
      </c>
      <c r="E519" s="353">
        <v>428</v>
      </c>
      <c r="F519" s="351">
        <f t="shared" si="17"/>
        <v>1</v>
      </c>
    </row>
    <row r="520" spans="1:6">
      <c r="A520" s="353">
        <v>429</v>
      </c>
      <c r="B520" s="353" t="s">
        <v>3006</v>
      </c>
      <c r="C520" s="353" t="s">
        <v>2178</v>
      </c>
      <c r="D520" s="351" t="str">
        <f t="shared" si="16"/>
        <v>群馬県東吾妻町</v>
      </c>
      <c r="E520" s="353">
        <v>429</v>
      </c>
      <c r="F520" s="351">
        <f t="shared" si="17"/>
        <v>1</v>
      </c>
    </row>
    <row r="521" spans="1:6">
      <c r="A521" s="353">
        <v>443</v>
      </c>
      <c r="B521" s="353" t="s">
        <v>3006</v>
      </c>
      <c r="C521" s="353" t="s">
        <v>2210</v>
      </c>
      <c r="D521" s="351" t="str">
        <f t="shared" si="16"/>
        <v>群馬県片品村</v>
      </c>
      <c r="E521" s="353">
        <v>443</v>
      </c>
      <c r="F521" s="351">
        <f t="shared" si="17"/>
        <v>1</v>
      </c>
    </row>
    <row r="522" spans="1:6">
      <c r="A522" s="353">
        <v>444</v>
      </c>
      <c r="B522" s="353" t="s">
        <v>3006</v>
      </c>
      <c r="C522" s="353" t="s">
        <v>2242</v>
      </c>
      <c r="D522" s="351" t="str">
        <f t="shared" si="16"/>
        <v>群馬県川場村</v>
      </c>
      <c r="E522" s="353">
        <v>444</v>
      </c>
      <c r="F522" s="351">
        <f t="shared" si="17"/>
        <v>1</v>
      </c>
    </row>
    <row r="523" spans="1:6">
      <c r="A523" s="353">
        <v>448</v>
      </c>
      <c r="B523" s="353" t="s">
        <v>3006</v>
      </c>
      <c r="C523" s="353" t="s">
        <v>2273</v>
      </c>
      <c r="D523" s="351" t="str">
        <f t="shared" si="16"/>
        <v>群馬県昭和村</v>
      </c>
      <c r="E523" s="353">
        <v>448</v>
      </c>
      <c r="F523" s="351">
        <f t="shared" si="17"/>
        <v>1</v>
      </c>
    </row>
    <row r="524" spans="1:6">
      <c r="A524" s="353">
        <v>449</v>
      </c>
      <c r="B524" s="353" t="s">
        <v>3006</v>
      </c>
      <c r="C524" s="353" t="s">
        <v>2302</v>
      </c>
      <c r="D524" s="351" t="str">
        <f t="shared" si="16"/>
        <v>群馬県みなかみ町</v>
      </c>
      <c r="E524" s="353">
        <v>449</v>
      </c>
      <c r="F524" s="351">
        <f t="shared" si="17"/>
        <v>1</v>
      </c>
    </row>
    <row r="525" spans="1:6">
      <c r="A525" s="353">
        <v>464</v>
      </c>
      <c r="B525" s="353" t="s">
        <v>3006</v>
      </c>
      <c r="C525" s="353" t="s">
        <v>2330</v>
      </c>
      <c r="D525" s="351" t="str">
        <f t="shared" si="16"/>
        <v>群馬県玉村町</v>
      </c>
      <c r="E525" s="353">
        <v>464</v>
      </c>
      <c r="F525" s="351">
        <f t="shared" si="17"/>
        <v>1</v>
      </c>
    </row>
    <row r="526" spans="1:6">
      <c r="A526" s="353">
        <v>521</v>
      </c>
      <c r="B526" s="353" t="s">
        <v>3006</v>
      </c>
      <c r="C526" s="353" t="s">
        <v>2359</v>
      </c>
      <c r="D526" s="351" t="str">
        <f t="shared" si="16"/>
        <v>群馬県板倉町</v>
      </c>
      <c r="E526" s="353">
        <v>521</v>
      </c>
      <c r="F526" s="351">
        <f t="shared" si="17"/>
        <v>1</v>
      </c>
    </row>
    <row r="527" spans="1:6">
      <c r="A527" s="353">
        <v>522</v>
      </c>
      <c r="B527" s="353" t="s">
        <v>3006</v>
      </c>
      <c r="C527" s="353" t="s">
        <v>2051</v>
      </c>
      <c r="D527" s="351" t="str">
        <f t="shared" si="16"/>
        <v>群馬県明和町</v>
      </c>
      <c r="E527" s="353">
        <v>522</v>
      </c>
      <c r="F527" s="351">
        <f t="shared" si="17"/>
        <v>1</v>
      </c>
    </row>
    <row r="528" spans="1:6">
      <c r="A528" s="353">
        <v>523</v>
      </c>
      <c r="B528" s="353" t="s">
        <v>3006</v>
      </c>
      <c r="C528" s="353" t="s">
        <v>2407</v>
      </c>
      <c r="D528" s="351" t="str">
        <f t="shared" si="16"/>
        <v>群馬県千代田町</v>
      </c>
      <c r="E528" s="353">
        <v>523</v>
      </c>
      <c r="F528" s="351">
        <f t="shared" si="17"/>
        <v>1</v>
      </c>
    </row>
    <row r="529" spans="1:6">
      <c r="A529" s="353">
        <v>524</v>
      </c>
      <c r="B529" s="353" t="s">
        <v>3006</v>
      </c>
      <c r="C529" s="353" t="s">
        <v>2432</v>
      </c>
      <c r="D529" s="351" t="str">
        <f t="shared" si="16"/>
        <v>群馬県大泉町</v>
      </c>
      <c r="E529" s="353">
        <v>524</v>
      </c>
      <c r="F529" s="351">
        <f t="shared" si="17"/>
        <v>1</v>
      </c>
    </row>
    <row r="530" spans="1:6">
      <c r="A530" s="353">
        <v>525</v>
      </c>
      <c r="B530" s="353" t="s">
        <v>3006</v>
      </c>
      <c r="C530" s="353" t="s">
        <v>2457</v>
      </c>
      <c r="D530" s="351" t="str">
        <f t="shared" si="16"/>
        <v>群馬県邑楽町</v>
      </c>
      <c r="E530" s="353">
        <v>525</v>
      </c>
      <c r="F530" s="351">
        <f t="shared" si="17"/>
        <v>1</v>
      </c>
    </row>
    <row r="531" spans="1:6">
      <c r="A531" s="353">
        <v>101</v>
      </c>
      <c r="B531" s="353" t="s">
        <v>3007</v>
      </c>
      <c r="C531" s="353" t="s">
        <v>1125</v>
      </c>
      <c r="D531" s="351" t="str">
        <f t="shared" si="16"/>
        <v>埼玉県さいたま市西区</v>
      </c>
      <c r="E531" s="353">
        <v>101</v>
      </c>
      <c r="F531" s="351">
        <f t="shared" si="17"/>
        <v>1</v>
      </c>
    </row>
    <row r="532" spans="1:6">
      <c r="A532" s="353">
        <v>102</v>
      </c>
      <c r="B532" s="353" t="s">
        <v>3007</v>
      </c>
      <c r="C532" s="353" t="s">
        <v>1171</v>
      </c>
      <c r="D532" s="351" t="str">
        <f t="shared" si="16"/>
        <v>埼玉県さいたま市北区</v>
      </c>
      <c r="E532" s="353">
        <v>102</v>
      </c>
      <c r="F532" s="351">
        <f t="shared" si="17"/>
        <v>1</v>
      </c>
    </row>
    <row r="533" spans="1:6">
      <c r="A533" s="353">
        <v>103</v>
      </c>
      <c r="B533" s="353" t="s">
        <v>3007</v>
      </c>
      <c r="C533" s="353" t="s">
        <v>1218</v>
      </c>
      <c r="D533" s="351" t="str">
        <f t="shared" si="16"/>
        <v>埼玉県さいたま市大宮区</v>
      </c>
      <c r="E533" s="353">
        <v>103</v>
      </c>
      <c r="F533" s="351">
        <f t="shared" si="17"/>
        <v>1</v>
      </c>
    </row>
    <row r="534" spans="1:6">
      <c r="A534" s="353">
        <v>104</v>
      </c>
      <c r="B534" s="353" t="s">
        <v>3007</v>
      </c>
      <c r="C534" s="353" t="s">
        <v>1265</v>
      </c>
      <c r="D534" s="351" t="str">
        <f t="shared" si="16"/>
        <v>埼玉県さいたま市見沼区</v>
      </c>
      <c r="E534" s="353">
        <v>104</v>
      </c>
      <c r="F534" s="351">
        <f t="shared" si="17"/>
        <v>1</v>
      </c>
    </row>
    <row r="535" spans="1:6">
      <c r="A535" s="353">
        <v>105</v>
      </c>
      <c r="B535" s="353" t="s">
        <v>3007</v>
      </c>
      <c r="C535" s="353" t="s">
        <v>1312</v>
      </c>
      <c r="D535" s="351" t="str">
        <f t="shared" si="16"/>
        <v>埼玉県さいたま市中央区</v>
      </c>
      <c r="E535" s="353">
        <v>105</v>
      </c>
      <c r="F535" s="351">
        <f t="shared" si="17"/>
        <v>1</v>
      </c>
    </row>
    <row r="536" spans="1:6">
      <c r="A536" s="353">
        <v>106</v>
      </c>
      <c r="B536" s="353" t="s">
        <v>3007</v>
      </c>
      <c r="C536" s="353" t="s">
        <v>1359</v>
      </c>
      <c r="D536" s="351" t="str">
        <f t="shared" si="16"/>
        <v>埼玉県さいたま市桜区</v>
      </c>
      <c r="E536" s="353">
        <v>106</v>
      </c>
      <c r="F536" s="351">
        <f t="shared" si="17"/>
        <v>1</v>
      </c>
    </row>
    <row r="537" spans="1:6">
      <c r="A537" s="353">
        <v>107</v>
      </c>
      <c r="B537" s="353" t="s">
        <v>3007</v>
      </c>
      <c r="C537" s="353" t="s">
        <v>1406</v>
      </c>
      <c r="D537" s="351" t="str">
        <f t="shared" si="16"/>
        <v>埼玉県さいたま市浦和区</v>
      </c>
      <c r="E537" s="353">
        <v>107</v>
      </c>
      <c r="F537" s="351">
        <f t="shared" si="17"/>
        <v>1</v>
      </c>
    </row>
    <row r="538" spans="1:6">
      <c r="A538" s="353">
        <v>108</v>
      </c>
      <c r="B538" s="353" t="s">
        <v>3007</v>
      </c>
      <c r="C538" s="353" t="s">
        <v>1453</v>
      </c>
      <c r="D538" s="351" t="str">
        <f t="shared" si="16"/>
        <v>埼玉県さいたま市南区</v>
      </c>
      <c r="E538" s="353">
        <v>108</v>
      </c>
      <c r="F538" s="351">
        <f t="shared" si="17"/>
        <v>1</v>
      </c>
    </row>
    <row r="539" spans="1:6">
      <c r="A539" s="353">
        <v>109</v>
      </c>
      <c r="B539" s="353" t="s">
        <v>3007</v>
      </c>
      <c r="C539" s="353" t="s">
        <v>1500</v>
      </c>
      <c r="D539" s="351" t="str">
        <f t="shared" si="16"/>
        <v>埼玉県さいたま市緑区</v>
      </c>
      <c r="E539" s="353">
        <v>109</v>
      </c>
      <c r="F539" s="351">
        <f t="shared" si="17"/>
        <v>1</v>
      </c>
    </row>
    <row r="540" spans="1:6">
      <c r="A540" s="353">
        <v>110</v>
      </c>
      <c r="B540" s="353" t="s">
        <v>3007</v>
      </c>
      <c r="C540" s="353" t="s">
        <v>1547</v>
      </c>
      <c r="D540" s="351" t="str">
        <f t="shared" si="16"/>
        <v>埼玉県さいたま市岩槻区</v>
      </c>
      <c r="E540" s="353">
        <v>110</v>
      </c>
      <c r="F540" s="351">
        <f t="shared" si="17"/>
        <v>1</v>
      </c>
    </row>
    <row r="541" spans="1:6">
      <c r="A541" s="353">
        <v>201</v>
      </c>
      <c r="B541" s="353" t="s">
        <v>3007</v>
      </c>
      <c r="C541" s="353" t="s">
        <v>1594</v>
      </c>
      <c r="D541" s="351" t="str">
        <f t="shared" si="16"/>
        <v>埼玉県川越市</v>
      </c>
      <c r="E541" s="353">
        <v>201</v>
      </c>
      <c r="F541" s="351">
        <f t="shared" si="17"/>
        <v>1</v>
      </c>
    </row>
    <row r="542" spans="1:6">
      <c r="A542" s="353">
        <v>202</v>
      </c>
      <c r="B542" s="353" t="s">
        <v>3007</v>
      </c>
      <c r="C542" s="353" t="s">
        <v>1641</v>
      </c>
      <c r="D542" s="351" t="str">
        <f t="shared" si="16"/>
        <v>埼玉県熊谷市</v>
      </c>
      <c r="E542" s="353">
        <v>202</v>
      </c>
      <c r="F542" s="351">
        <f t="shared" si="17"/>
        <v>1</v>
      </c>
    </row>
    <row r="543" spans="1:6">
      <c r="A543" s="353">
        <v>203</v>
      </c>
      <c r="B543" s="353" t="s">
        <v>3007</v>
      </c>
      <c r="C543" s="353" t="s">
        <v>1688</v>
      </c>
      <c r="D543" s="351" t="str">
        <f t="shared" si="16"/>
        <v>埼玉県川口市</v>
      </c>
      <c r="E543" s="353">
        <v>203</v>
      </c>
      <c r="F543" s="351">
        <f t="shared" si="17"/>
        <v>1</v>
      </c>
    </row>
    <row r="544" spans="1:6">
      <c r="A544" s="353">
        <v>206</v>
      </c>
      <c r="B544" s="353" t="s">
        <v>3007</v>
      </c>
      <c r="C544" s="353" t="s">
        <v>1735</v>
      </c>
      <c r="D544" s="351" t="str">
        <f t="shared" si="16"/>
        <v>埼玉県行田市</v>
      </c>
      <c r="E544" s="353">
        <v>206</v>
      </c>
      <c r="F544" s="351">
        <f t="shared" si="17"/>
        <v>1</v>
      </c>
    </row>
    <row r="545" spans="1:6">
      <c r="A545" s="353">
        <v>207</v>
      </c>
      <c r="B545" s="353" t="s">
        <v>3007</v>
      </c>
      <c r="C545" s="353" t="s">
        <v>1782</v>
      </c>
      <c r="D545" s="351" t="str">
        <f t="shared" si="16"/>
        <v>埼玉県秩父市</v>
      </c>
      <c r="E545" s="353">
        <v>207</v>
      </c>
      <c r="F545" s="351">
        <f t="shared" si="17"/>
        <v>1</v>
      </c>
    </row>
    <row r="546" spans="1:6">
      <c r="A546" s="353">
        <v>208</v>
      </c>
      <c r="B546" s="353" t="s">
        <v>3007</v>
      </c>
      <c r="C546" s="353" t="s">
        <v>1829</v>
      </c>
      <c r="D546" s="351" t="str">
        <f t="shared" si="16"/>
        <v>埼玉県所沢市</v>
      </c>
      <c r="E546" s="353">
        <v>208</v>
      </c>
      <c r="F546" s="351">
        <f t="shared" si="17"/>
        <v>1</v>
      </c>
    </row>
    <row r="547" spans="1:6">
      <c r="A547" s="353">
        <v>209</v>
      </c>
      <c r="B547" s="353" t="s">
        <v>3007</v>
      </c>
      <c r="C547" s="353" t="s">
        <v>1875</v>
      </c>
      <c r="D547" s="351" t="str">
        <f t="shared" si="16"/>
        <v>埼玉県飯能市</v>
      </c>
      <c r="E547" s="353">
        <v>209</v>
      </c>
      <c r="F547" s="351">
        <f t="shared" si="17"/>
        <v>1</v>
      </c>
    </row>
    <row r="548" spans="1:6">
      <c r="A548" s="353">
        <v>210</v>
      </c>
      <c r="B548" s="353" t="s">
        <v>3007</v>
      </c>
      <c r="C548" s="353" t="s">
        <v>1918</v>
      </c>
      <c r="D548" s="351" t="str">
        <f t="shared" si="16"/>
        <v>埼玉県加須市</v>
      </c>
      <c r="E548" s="353">
        <v>210</v>
      </c>
      <c r="F548" s="351">
        <f t="shared" si="17"/>
        <v>1</v>
      </c>
    </row>
    <row r="549" spans="1:6">
      <c r="A549" s="353">
        <v>211</v>
      </c>
      <c r="B549" s="353" t="s">
        <v>3007</v>
      </c>
      <c r="C549" s="353" t="s">
        <v>1960</v>
      </c>
      <c r="D549" s="351" t="str">
        <f t="shared" si="16"/>
        <v>埼玉県本庄市</v>
      </c>
      <c r="E549" s="353">
        <v>211</v>
      </c>
      <c r="F549" s="351">
        <f t="shared" si="17"/>
        <v>1</v>
      </c>
    </row>
    <row r="550" spans="1:6">
      <c r="A550" s="353">
        <v>212</v>
      </c>
      <c r="B550" s="353" t="s">
        <v>3007</v>
      </c>
      <c r="C550" s="353" t="s">
        <v>2003</v>
      </c>
      <c r="D550" s="351" t="str">
        <f t="shared" si="16"/>
        <v>埼玉県東松山市</v>
      </c>
      <c r="E550" s="353">
        <v>212</v>
      </c>
      <c r="F550" s="351">
        <f t="shared" si="17"/>
        <v>1</v>
      </c>
    </row>
    <row r="551" spans="1:6">
      <c r="A551" s="353">
        <v>214</v>
      </c>
      <c r="B551" s="353" t="s">
        <v>3007</v>
      </c>
      <c r="C551" s="353" t="s">
        <v>2041</v>
      </c>
      <c r="D551" s="351" t="str">
        <f t="shared" si="16"/>
        <v>埼玉県春日部市</v>
      </c>
      <c r="E551" s="353">
        <v>214</v>
      </c>
      <c r="F551" s="351">
        <f t="shared" si="17"/>
        <v>1</v>
      </c>
    </row>
    <row r="552" spans="1:6">
      <c r="A552" s="353">
        <v>215</v>
      </c>
      <c r="B552" s="353" t="s">
        <v>3007</v>
      </c>
      <c r="C552" s="353" t="s">
        <v>2077</v>
      </c>
      <c r="D552" s="351" t="str">
        <f t="shared" si="16"/>
        <v>埼玉県狭山市</v>
      </c>
      <c r="E552" s="353">
        <v>215</v>
      </c>
      <c r="F552" s="351">
        <f t="shared" si="17"/>
        <v>1</v>
      </c>
    </row>
    <row r="553" spans="1:6">
      <c r="A553" s="353">
        <v>216</v>
      </c>
      <c r="B553" s="353" t="s">
        <v>3007</v>
      </c>
      <c r="C553" s="353" t="s">
        <v>2110</v>
      </c>
      <c r="D553" s="351" t="str">
        <f t="shared" si="16"/>
        <v>埼玉県羽生市</v>
      </c>
      <c r="E553" s="353">
        <v>216</v>
      </c>
      <c r="F553" s="351">
        <f t="shared" si="17"/>
        <v>1</v>
      </c>
    </row>
    <row r="554" spans="1:6">
      <c r="A554" s="353">
        <v>217</v>
      </c>
      <c r="B554" s="353" t="s">
        <v>3007</v>
      </c>
      <c r="C554" s="353" t="s">
        <v>2144</v>
      </c>
      <c r="D554" s="351" t="str">
        <f t="shared" si="16"/>
        <v>埼玉県鴻巣市</v>
      </c>
      <c r="E554" s="353">
        <v>217</v>
      </c>
      <c r="F554" s="351">
        <f t="shared" si="17"/>
        <v>1</v>
      </c>
    </row>
    <row r="555" spans="1:6">
      <c r="A555" s="353">
        <v>218</v>
      </c>
      <c r="B555" s="353" t="s">
        <v>3007</v>
      </c>
      <c r="C555" s="353" t="s">
        <v>2179</v>
      </c>
      <c r="D555" s="351" t="str">
        <f t="shared" si="16"/>
        <v>埼玉県深谷市</v>
      </c>
      <c r="E555" s="353">
        <v>218</v>
      </c>
      <c r="F555" s="351">
        <f t="shared" si="17"/>
        <v>1</v>
      </c>
    </row>
    <row r="556" spans="1:6">
      <c r="A556" s="353">
        <v>219</v>
      </c>
      <c r="B556" s="353" t="s">
        <v>3007</v>
      </c>
      <c r="C556" s="353" t="s">
        <v>2211</v>
      </c>
      <c r="D556" s="351" t="str">
        <f t="shared" si="16"/>
        <v>埼玉県上尾市</v>
      </c>
      <c r="E556" s="353">
        <v>219</v>
      </c>
      <c r="F556" s="351">
        <f t="shared" si="17"/>
        <v>1</v>
      </c>
    </row>
    <row r="557" spans="1:6">
      <c r="A557" s="353">
        <v>221</v>
      </c>
      <c r="B557" s="353" t="s">
        <v>3007</v>
      </c>
      <c r="C557" s="353" t="s">
        <v>2243</v>
      </c>
      <c r="D557" s="351" t="str">
        <f t="shared" si="16"/>
        <v>埼玉県草加市</v>
      </c>
      <c r="E557" s="353">
        <v>221</v>
      </c>
      <c r="F557" s="351">
        <f t="shared" si="17"/>
        <v>1</v>
      </c>
    </row>
    <row r="558" spans="1:6">
      <c r="A558" s="353">
        <v>222</v>
      </c>
      <c r="B558" s="353" t="s">
        <v>3007</v>
      </c>
      <c r="C558" s="353" t="s">
        <v>2274</v>
      </c>
      <c r="D558" s="351" t="str">
        <f t="shared" si="16"/>
        <v>埼玉県越谷市</v>
      </c>
      <c r="E558" s="353">
        <v>222</v>
      </c>
      <c r="F558" s="351">
        <f t="shared" si="17"/>
        <v>1</v>
      </c>
    </row>
    <row r="559" spans="1:6">
      <c r="A559" s="353">
        <v>223</v>
      </c>
      <c r="B559" s="353" t="s">
        <v>3007</v>
      </c>
      <c r="C559" s="353" t="s">
        <v>2303</v>
      </c>
      <c r="D559" s="351" t="str">
        <f t="shared" si="16"/>
        <v>埼玉県蕨市</v>
      </c>
      <c r="E559" s="353">
        <v>223</v>
      </c>
      <c r="F559" s="351">
        <f t="shared" si="17"/>
        <v>1</v>
      </c>
    </row>
    <row r="560" spans="1:6">
      <c r="A560" s="353">
        <v>224</v>
      </c>
      <c r="B560" s="353" t="s">
        <v>3007</v>
      </c>
      <c r="C560" s="353" t="s">
        <v>2331</v>
      </c>
      <c r="D560" s="351" t="str">
        <f t="shared" si="16"/>
        <v>埼玉県戸田市</v>
      </c>
      <c r="E560" s="353">
        <v>224</v>
      </c>
      <c r="F560" s="351">
        <f t="shared" si="17"/>
        <v>1</v>
      </c>
    </row>
    <row r="561" spans="1:6">
      <c r="A561" s="353">
        <v>225</v>
      </c>
      <c r="B561" s="353" t="s">
        <v>3007</v>
      </c>
      <c r="C561" s="353" t="s">
        <v>2360</v>
      </c>
      <c r="D561" s="351" t="str">
        <f t="shared" si="16"/>
        <v>埼玉県入間市</v>
      </c>
      <c r="E561" s="353">
        <v>225</v>
      </c>
      <c r="F561" s="351">
        <f t="shared" si="17"/>
        <v>1</v>
      </c>
    </row>
    <row r="562" spans="1:6">
      <c r="A562" s="353">
        <v>227</v>
      </c>
      <c r="B562" s="353" t="s">
        <v>3007</v>
      </c>
      <c r="C562" s="353" t="s">
        <v>2384</v>
      </c>
      <c r="D562" s="351" t="str">
        <f t="shared" si="16"/>
        <v>埼玉県朝霞市</v>
      </c>
      <c r="E562" s="353">
        <v>227</v>
      </c>
      <c r="F562" s="351">
        <f t="shared" si="17"/>
        <v>1</v>
      </c>
    </row>
    <row r="563" spans="1:6">
      <c r="A563" s="353">
        <v>228</v>
      </c>
      <c r="B563" s="353" t="s">
        <v>3007</v>
      </c>
      <c r="C563" s="353" t="s">
        <v>2408</v>
      </c>
      <c r="D563" s="351" t="str">
        <f t="shared" si="16"/>
        <v>埼玉県志木市</v>
      </c>
      <c r="E563" s="353">
        <v>228</v>
      </c>
      <c r="F563" s="351">
        <f t="shared" si="17"/>
        <v>1</v>
      </c>
    </row>
    <row r="564" spans="1:6">
      <c r="A564" s="353">
        <v>229</v>
      </c>
      <c r="B564" s="353" t="s">
        <v>3007</v>
      </c>
      <c r="C564" s="353" t="s">
        <v>2433</v>
      </c>
      <c r="D564" s="351" t="str">
        <f t="shared" si="16"/>
        <v>埼玉県和光市</v>
      </c>
      <c r="E564" s="353">
        <v>229</v>
      </c>
      <c r="F564" s="351">
        <f t="shared" si="17"/>
        <v>1</v>
      </c>
    </row>
    <row r="565" spans="1:6">
      <c r="A565" s="353">
        <v>230</v>
      </c>
      <c r="B565" s="353" t="s">
        <v>3007</v>
      </c>
      <c r="C565" s="353" t="s">
        <v>2458</v>
      </c>
      <c r="D565" s="351" t="str">
        <f t="shared" si="16"/>
        <v>埼玉県新座市</v>
      </c>
      <c r="E565" s="353">
        <v>230</v>
      </c>
      <c r="F565" s="351">
        <f t="shared" si="17"/>
        <v>1</v>
      </c>
    </row>
    <row r="566" spans="1:6">
      <c r="A566" s="353">
        <v>231</v>
      </c>
      <c r="B566" s="353" t="s">
        <v>3007</v>
      </c>
      <c r="C566" s="353" t="s">
        <v>2480</v>
      </c>
      <c r="D566" s="351" t="str">
        <f t="shared" si="16"/>
        <v>埼玉県桶川市</v>
      </c>
      <c r="E566" s="353">
        <v>231</v>
      </c>
      <c r="F566" s="351">
        <f t="shared" si="17"/>
        <v>1</v>
      </c>
    </row>
    <row r="567" spans="1:6">
      <c r="A567" s="353">
        <v>232</v>
      </c>
      <c r="B567" s="353" t="s">
        <v>3007</v>
      </c>
      <c r="C567" s="353" t="s">
        <v>2501</v>
      </c>
      <c r="D567" s="351" t="str">
        <f t="shared" si="16"/>
        <v>埼玉県久喜市</v>
      </c>
      <c r="E567" s="353">
        <v>232</v>
      </c>
      <c r="F567" s="351">
        <f t="shared" si="17"/>
        <v>1</v>
      </c>
    </row>
    <row r="568" spans="1:6">
      <c r="A568" s="353">
        <v>233</v>
      </c>
      <c r="B568" s="353" t="s">
        <v>3007</v>
      </c>
      <c r="C568" s="353" t="s">
        <v>2521</v>
      </c>
      <c r="D568" s="351" t="str">
        <f t="shared" si="16"/>
        <v>埼玉県北本市</v>
      </c>
      <c r="E568" s="353">
        <v>233</v>
      </c>
      <c r="F568" s="351">
        <f t="shared" si="17"/>
        <v>1</v>
      </c>
    </row>
    <row r="569" spans="1:6">
      <c r="A569" s="353">
        <v>234</v>
      </c>
      <c r="B569" s="353" t="s">
        <v>3007</v>
      </c>
      <c r="C569" s="353" t="s">
        <v>2540</v>
      </c>
      <c r="D569" s="351" t="str">
        <f t="shared" si="16"/>
        <v>埼玉県八潮市</v>
      </c>
      <c r="E569" s="353">
        <v>234</v>
      </c>
      <c r="F569" s="351">
        <f t="shared" si="17"/>
        <v>1</v>
      </c>
    </row>
    <row r="570" spans="1:6">
      <c r="A570" s="353">
        <v>235</v>
      </c>
      <c r="B570" s="353" t="s">
        <v>3007</v>
      </c>
      <c r="C570" s="353" t="s">
        <v>2559</v>
      </c>
      <c r="D570" s="351" t="str">
        <f t="shared" si="16"/>
        <v>埼玉県富士見市</v>
      </c>
      <c r="E570" s="353">
        <v>235</v>
      </c>
      <c r="F570" s="351">
        <f t="shared" si="17"/>
        <v>1</v>
      </c>
    </row>
    <row r="571" spans="1:6">
      <c r="A571" s="353">
        <v>237</v>
      </c>
      <c r="B571" s="353" t="s">
        <v>3007</v>
      </c>
      <c r="C571" s="353" t="s">
        <v>2575</v>
      </c>
      <c r="D571" s="351" t="str">
        <f t="shared" si="16"/>
        <v>埼玉県三郷市</v>
      </c>
      <c r="E571" s="353">
        <v>237</v>
      </c>
      <c r="F571" s="351">
        <f t="shared" si="17"/>
        <v>1</v>
      </c>
    </row>
    <row r="572" spans="1:6">
      <c r="A572" s="353">
        <v>238</v>
      </c>
      <c r="B572" s="353" t="s">
        <v>3007</v>
      </c>
      <c r="C572" s="353" t="s">
        <v>2591</v>
      </c>
      <c r="D572" s="351" t="str">
        <f t="shared" si="16"/>
        <v>埼玉県蓮田市</v>
      </c>
      <c r="E572" s="353">
        <v>238</v>
      </c>
      <c r="F572" s="351">
        <f t="shared" si="17"/>
        <v>1</v>
      </c>
    </row>
    <row r="573" spans="1:6">
      <c r="A573" s="353">
        <v>239</v>
      </c>
      <c r="B573" s="353" t="s">
        <v>3007</v>
      </c>
      <c r="C573" s="353" t="s">
        <v>2607</v>
      </c>
      <c r="D573" s="351" t="str">
        <f t="shared" si="16"/>
        <v>埼玉県坂戸市</v>
      </c>
      <c r="E573" s="353">
        <v>239</v>
      </c>
      <c r="F573" s="351">
        <f t="shared" si="17"/>
        <v>1</v>
      </c>
    </row>
    <row r="574" spans="1:6">
      <c r="A574" s="353">
        <v>240</v>
      </c>
      <c r="B574" s="353" t="s">
        <v>3007</v>
      </c>
      <c r="C574" s="353" t="s">
        <v>2622</v>
      </c>
      <c r="D574" s="351" t="str">
        <f t="shared" si="16"/>
        <v>埼玉県幸手市</v>
      </c>
      <c r="E574" s="353">
        <v>240</v>
      </c>
      <c r="F574" s="351">
        <f t="shared" si="17"/>
        <v>1</v>
      </c>
    </row>
    <row r="575" spans="1:6">
      <c r="A575" s="353">
        <v>241</v>
      </c>
      <c r="B575" s="353" t="s">
        <v>3007</v>
      </c>
      <c r="C575" s="353" t="s">
        <v>2634</v>
      </c>
      <c r="D575" s="351" t="str">
        <f t="shared" si="16"/>
        <v>埼玉県鶴ヶ島市</v>
      </c>
      <c r="E575" s="353">
        <v>241</v>
      </c>
      <c r="F575" s="351">
        <f t="shared" si="17"/>
        <v>1</v>
      </c>
    </row>
    <row r="576" spans="1:6">
      <c r="A576" s="353">
        <v>242</v>
      </c>
      <c r="B576" s="353" t="s">
        <v>3007</v>
      </c>
      <c r="C576" s="353" t="s">
        <v>2646</v>
      </c>
      <c r="D576" s="351" t="str">
        <f t="shared" si="16"/>
        <v>埼玉県日高市</v>
      </c>
      <c r="E576" s="353">
        <v>242</v>
      </c>
      <c r="F576" s="351">
        <f t="shared" si="17"/>
        <v>1</v>
      </c>
    </row>
    <row r="577" spans="1:6">
      <c r="A577" s="353">
        <v>243</v>
      </c>
      <c r="B577" s="353" t="s">
        <v>3007</v>
      </c>
      <c r="C577" s="353" t="s">
        <v>2657</v>
      </c>
      <c r="D577" s="351" t="str">
        <f t="shared" si="16"/>
        <v>埼玉県吉川市</v>
      </c>
      <c r="E577" s="353">
        <v>243</v>
      </c>
      <c r="F577" s="351">
        <f t="shared" si="17"/>
        <v>1</v>
      </c>
    </row>
    <row r="578" spans="1:6">
      <c r="A578" s="353">
        <v>245</v>
      </c>
      <c r="B578" s="353" t="s">
        <v>3007</v>
      </c>
      <c r="C578" s="353" t="s">
        <v>2669</v>
      </c>
      <c r="D578" s="351" t="str">
        <f t="shared" si="16"/>
        <v>埼玉県ふじみ野市</v>
      </c>
      <c r="E578" s="353">
        <v>245</v>
      </c>
      <c r="F578" s="351">
        <f t="shared" si="17"/>
        <v>1</v>
      </c>
    </row>
    <row r="579" spans="1:6">
      <c r="A579" s="353">
        <v>246</v>
      </c>
      <c r="B579" s="353" t="s">
        <v>3007</v>
      </c>
      <c r="C579" s="353" t="s">
        <v>2681</v>
      </c>
      <c r="D579" s="351" t="str">
        <f t="shared" ref="D579:D642" si="18">B579&amp;C579</f>
        <v>埼玉県白岡市</v>
      </c>
      <c r="E579" s="353">
        <v>246</v>
      </c>
      <c r="F579" s="351">
        <f t="shared" ref="F579:F642" si="19">COUNTIF(D:D,D579)</f>
        <v>1</v>
      </c>
    </row>
    <row r="580" spans="1:6">
      <c r="A580" s="353">
        <v>301</v>
      </c>
      <c r="B580" s="353" t="s">
        <v>3007</v>
      </c>
      <c r="C580" s="353" t="s">
        <v>2693</v>
      </c>
      <c r="D580" s="351" t="str">
        <f t="shared" si="18"/>
        <v>埼玉県伊奈町</v>
      </c>
      <c r="E580" s="353">
        <v>301</v>
      </c>
      <c r="F580" s="351">
        <f t="shared" si="19"/>
        <v>1</v>
      </c>
    </row>
    <row r="581" spans="1:6">
      <c r="A581" s="353">
        <v>324</v>
      </c>
      <c r="B581" s="353" t="s">
        <v>3007</v>
      </c>
      <c r="C581" s="353" t="s">
        <v>2703</v>
      </c>
      <c r="D581" s="351" t="str">
        <f t="shared" si="18"/>
        <v>埼玉県三芳町</v>
      </c>
      <c r="E581" s="353">
        <v>324</v>
      </c>
      <c r="F581" s="351">
        <f t="shared" si="19"/>
        <v>1</v>
      </c>
    </row>
    <row r="582" spans="1:6">
      <c r="A582" s="353">
        <v>326</v>
      </c>
      <c r="B582" s="353" t="s">
        <v>3007</v>
      </c>
      <c r="C582" s="353" t="s">
        <v>2713</v>
      </c>
      <c r="D582" s="351" t="str">
        <f t="shared" si="18"/>
        <v>埼玉県毛呂山町</v>
      </c>
      <c r="E582" s="353">
        <v>326</v>
      </c>
      <c r="F582" s="351">
        <f t="shared" si="19"/>
        <v>1</v>
      </c>
    </row>
    <row r="583" spans="1:6">
      <c r="A583" s="353">
        <v>327</v>
      </c>
      <c r="B583" s="353" t="s">
        <v>3007</v>
      </c>
      <c r="C583" s="353" t="s">
        <v>2722</v>
      </c>
      <c r="D583" s="351" t="str">
        <f t="shared" si="18"/>
        <v>埼玉県越生町</v>
      </c>
      <c r="E583" s="353">
        <v>327</v>
      </c>
      <c r="F583" s="351">
        <f t="shared" si="19"/>
        <v>1</v>
      </c>
    </row>
    <row r="584" spans="1:6">
      <c r="A584" s="353">
        <v>341</v>
      </c>
      <c r="B584" s="353" t="s">
        <v>3007</v>
      </c>
      <c r="C584" s="353" t="s">
        <v>2732</v>
      </c>
      <c r="D584" s="351" t="str">
        <f t="shared" si="18"/>
        <v>埼玉県滑川町</v>
      </c>
      <c r="E584" s="353">
        <v>341</v>
      </c>
      <c r="F584" s="351">
        <f t="shared" si="19"/>
        <v>1</v>
      </c>
    </row>
    <row r="585" spans="1:6">
      <c r="A585" s="353">
        <v>342</v>
      </c>
      <c r="B585" s="353" t="s">
        <v>3007</v>
      </c>
      <c r="C585" s="353" t="s">
        <v>2742</v>
      </c>
      <c r="D585" s="351" t="str">
        <f t="shared" si="18"/>
        <v>埼玉県嵐山町</v>
      </c>
      <c r="E585" s="353">
        <v>342</v>
      </c>
      <c r="F585" s="351">
        <f t="shared" si="19"/>
        <v>1</v>
      </c>
    </row>
    <row r="586" spans="1:6">
      <c r="A586" s="353">
        <v>343</v>
      </c>
      <c r="B586" s="353" t="s">
        <v>3007</v>
      </c>
      <c r="C586" s="353" t="s">
        <v>2752</v>
      </c>
      <c r="D586" s="351" t="str">
        <f t="shared" si="18"/>
        <v>埼玉県小川町</v>
      </c>
      <c r="E586" s="353">
        <v>343</v>
      </c>
      <c r="F586" s="351">
        <f t="shared" si="19"/>
        <v>1</v>
      </c>
    </row>
    <row r="587" spans="1:6">
      <c r="A587" s="353">
        <v>346</v>
      </c>
      <c r="B587" s="353" t="s">
        <v>3007</v>
      </c>
      <c r="C587" s="353" t="s">
        <v>2762</v>
      </c>
      <c r="D587" s="351" t="str">
        <f t="shared" si="18"/>
        <v>埼玉県川島町</v>
      </c>
      <c r="E587" s="353">
        <v>346</v>
      </c>
      <c r="F587" s="351">
        <f t="shared" si="19"/>
        <v>1</v>
      </c>
    </row>
    <row r="588" spans="1:6">
      <c r="A588" s="353">
        <v>347</v>
      </c>
      <c r="B588" s="353" t="s">
        <v>3007</v>
      </c>
      <c r="C588" s="353" t="s">
        <v>2772</v>
      </c>
      <c r="D588" s="351" t="str">
        <f t="shared" si="18"/>
        <v>埼玉県吉見町</v>
      </c>
      <c r="E588" s="353">
        <v>347</v>
      </c>
      <c r="F588" s="351">
        <f t="shared" si="19"/>
        <v>1</v>
      </c>
    </row>
    <row r="589" spans="1:6">
      <c r="A589" s="353">
        <v>348</v>
      </c>
      <c r="B589" s="353" t="s">
        <v>3007</v>
      </c>
      <c r="C589" s="353" t="s">
        <v>2782</v>
      </c>
      <c r="D589" s="351" t="str">
        <f t="shared" si="18"/>
        <v>埼玉県鳩山町</v>
      </c>
      <c r="E589" s="353">
        <v>348</v>
      </c>
      <c r="F589" s="351">
        <f t="shared" si="19"/>
        <v>1</v>
      </c>
    </row>
    <row r="590" spans="1:6">
      <c r="A590" s="353">
        <v>349</v>
      </c>
      <c r="B590" s="353" t="s">
        <v>3007</v>
      </c>
      <c r="C590" s="353" t="s">
        <v>2790</v>
      </c>
      <c r="D590" s="351" t="str">
        <f t="shared" si="18"/>
        <v>埼玉県ときがわ町</v>
      </c>
      <c r="E590" s="353">
        <v>349</v>
      </c>
      <c r="F590" s="351">
        <f t="shared" si="19"/>
        <v>1</v>
      </c>
    </row>
    <row r="591" spans="1:6">
      <c r="A591" s="353">
        <v>361</v>
      </c>
      <c r="B591" s="353" t="s">
        <v>3007</v>
      </c>
      <c r="C591" s="353" t="s">
        <v>2796</v>
      </c>
      <c r="D591" s="351" t="str">
        <f t="shared" si="18"/>
        <v>埼玉県横瀬町</v>
      </c>
      <c r="E591" s="353">
        <v>361</v>
      </c>
      <c r="F591" s="351">
        <f t="shared" si="19"/>
        <v>1</v>
      </c>
    </row>
    <row r="592" spans="1:6">
      <c r="A592" s="353">
        <v>362</v>
      </c>
      <c r="B592" s="353" t="s">
        <v>3007</v>
      </c>
      <c r="C592" s="353" t="s">
        <v>2803</v>
      </c>
      <c r="D592" s="351" t="str">
        <f t="shared" si="18"/>
        <v>埼玉県皆野町</v>
      </c>
      <c r="E592" s="353">
        <v>362</v>
      </c>
      <c r="F592" s="351">
        <f t="shared" si="19"/>
        <v>1</v>
      </c>
    </row>
    <row r="593" spans="1:6">
      <c r="A593" s="353">
        <v>363</v>
      </c>
      <c r="B593" s="353" t="s">
        <v>3007</v>
      </c>
      <c r="C593" s="353" t="s">
        <v>2810</v>
      </c>
      <c r="D593" s="351" t="str">
        <f t="shared" si="18"/>
        <v>埼玉県長瀞町</v>
      </c>
      <c r="E593" s="353">
        <v>363</v>
      </c>
      <c r="F593" s="351">
        <f t="shared" si="19"/>
        <v>1</v>
      </c>
    </row>
    <row r="594" spans="1:6">
      <c r="A594" s="353">
        <v>365</v>
      </c>
      <c r="B594" s="353" t="s">
        <v>3007</v>
      </c>
      <c r="C594" s="353" t="s">
        <v>2816</v>
      </c>
      <c r="D594" s="351" t="str">
        <f t="shared" si="18"/>
        <v>埼玉県小鹿野町</v>
      </c>
      <c r="E594" s="353">
        <v>365</v>
      </c>
      <c r="F594" s="351">
        <f t="shared" si="19"/>
        <v>1</v>
      </c>
    </row>
    <row r="595" spans="1:6">
      <c r="A595" s="353">
        <v>369</v>
      </c>
      <c r="B595" s="353" t="s">
        <v>3007</v>
      </c>
      <c r="C595" s="353" t="s">
        <v>2819</v>
      </c>
      <c r="D595" s="351" t="str">
        <f t="shared" si="18"/>
        <v>埼玉県東秩父村</v>
      </c>
      <c r="E595" s="353">
        <v>369</v>
      </c>
      <c r="F595" s="351">
        <f t="shared" si="19"/>
        <v>1</v>
      </c>
    </row>
    <row r="596" spans="1:6">
      <c r="A596" s="353">
        <v>381</v>
      </c>
      <c r="B596" s="353" t="s">
        <v>3007</v>
      </c>
      <c r="C596" s="353" t="s">
        <v>1989</v>
      </c>
      <c r="D596" s="351" t="str">
        <f t="shared" si="18"/>
        <v>埼玉県美里町</v>
      </c>
      <c r="E596" s="353">
        <v>381</v>
      </c>
      <c r="F596" s="351">
        <f t="shared" si="19"/>
        <v>1</v>
      </c>
    </row>
    <row r="597" spans="1:6">
      <c r="A597" s="353">
        <v>383</v>
      </c>
      <c r="B597" s="353" t="s">
        <v>3007</v>
      </c>
      <c r="C597" s="353" t="s">
        <v>2830</v>
      </c>
      <c r="D597" s="351" t="str">
        <f t="shared" si="18"/>
        <v>埼玉県神川町</v>
      </c>
      <c r="E597" s="353">
        <v>383</v>
      </c>
      <c r="F597" s="351">
        <f t="shared" si="19"/>
        <v>1</v>
      </c>
    </row>
    <row r="598" spans="1:6">
      <c r="A598" s="353">
        <v>385</v>
      </c>
      <c r="B598" s="353" t="s">
        <v>3007</v>
      </c>
      <c r="C598" s="353" t="s">
        <v>2836</v>
      </c>
      <c r="D598" s="351" t="str">
        <f t="shared" si="18"/>
        <v>埼玉県上里町</v>
      </c>
      <c r="E598" s="353">
        <v>385</v>
      </c>
      <c r="F598" s="351">
        <f t="shared" si="19"/>
        <v>1</v>
      </c>
    </row>
    <row r="599" spans="1:6">
      <c r="A599" s="353">
        <v>408</v>
      </c>
      <c r="B599" s="353" t="s">
        <v>3007</v>
      </c>
      <c r="C599" s="353" t="s">
        <v>2842</v>
      </c>
      <c r="D599" s="351" t="str">
        <f t="shared" si="18"/>
        <v>埼玉県寄居町</v>
      </c>
      <c r="E599" s="353">
        <v>408</v>
      </c>
      <c r="F599" s="351">
        <f t="shared" si="19"/>
        <v>1</v>
      </c>
    </row>
    <row r="600" spans="1:6">
      <c r="A600" s="353">
        <v>442</v>
      </c>
      <c r="B600" s="353" t="s">
        <v>3007</v>
      </c>
      <c r="C600" s="353" t="s">
        <v>2848</v>
      </c>
      <c r="D600" s="351" t="str">
        <f t="shared" si="18"/>
        <v>埼玉県宮代町</v>
      </c>
      <c r="E600" s="353">
        <v>442</v>
      </c>
      <c r="F600" s="351">
        <f t="shared" si="19"/>
        <v>1</v>
      </c>
    </row>
    <row r="601" spans="1:6">
      <c r="A601" s="353">
        <v>464</v>
      </c>
      <c r="B601" s="353" t="s">
        <v>3007</v>
      </c>
      <c r="C601" s="353" t="s">
        <v>2851</v>
      </c>
      <c r="D601" s="351" t="str">
        <f t="shared" si="18"/>
        <v>埼玉県杉戸町</v>
      </c>
      <c r="E601" s="353">
        <v>464</v>
      </c>
      <c r="F601" s="351">
        <f t="shared" si="19"/>
        <v>1</v>
      </c>
    </row>
    <row r="602" spans="1:6">
      <c r="A602" s="353">
        <v>465</v>
      </c>
      <c r="B602" s="353" t="s">
        <v>3007</v>
      </c>
      <c r="C602" s="353" t="s">
        <v>2856</v>
      </c>
      <c r="D602" s="351" t="str">
        <f t="shared" si="18"/>
        <v>埼玉県松伏町</v>
      </c>
      <c r="E602" s="353">
        <v>465</v>
      </c>
      <c r="F602" s="351">
        <f t="shared" si="19"/>
        <v>1</v>
      </c>
    </row>
    <row r="603" spans="1:6">
      <c r="A603" s="353">
        <v>101</v>
      </c>
      <c r="B603" s="353" t="s">
        <v>1079</v>
      </c>
      <c r="C603" s="353" t="s">
        <v>3008</v>
      </c>
      <c r="D603" s="351" t="str">
        <f t="shared" si="18"/>
        <v>千葉県千葉市中央区</v>
      </c>
      <c r="E603" s="353">
        <v>101</v>
      </c>
      <c r="F603" s="351">
        <f t="shared" si="19"/>
        <v>1</v>
      </c>
    </row>
    <row r="604" spans="1:6">
      <c r="A604" s="353">
        <v>102</v>
      </c>
      <c r="B604" s="353" t="s">
        <v>1079</v>
      </c>
      <c r="C604" s="353" t="s">
        <v>3009</v>
      </c>
      <c r="D604" s="351" t="str">
        <f t="shared" si="18"/>
        <v>千葉県千葉市花見川区</v>
      </c>
      <c r="E604" s="353">
        <v>102</v>
      </c>
      <c r="F604" s="351">
        <f t="shared" si="19"/>
        <v>1</v>
      </c>
    </row>
    <row r="605" spans="1:6">
      <c r="A605" s="353">
        <v>103</v>
      </c>
      <c r="B605" s="353" t="s">
        <v>1079</v>
      </c>
      <c r="C605" s="353" t="s">
        <v>3010</v>
      </c>
      <c r="D605" s="351" t="str">
        <f t="shared" si="18"/>
        <v>千葉県千葉市稲毛区</v>
      </c>
      <c r="E605" s="353">
        <v>103</v>
      </c>
      <c r="F605" s="351">
        <f t="shared" si="19"/>
        <v>1</v>
      </c>
    </row>
    <row r="606" spans="1:6">
      <c r="A606" s="353">
        <v>104</v>
      </c>
      <c r="B606" s="353" t="s">
        <v>1079</v>
      </c>
      <c r="C606" s="353" t="s">
        <v>3011</v>
      </c>
      <c r="D606" s="351" t="str">
        <f t="shared" si="18"/>
        <v>千葉県千葉市若葉区</v>
      </c>
      <c r="E606" s="353">
        <v>104</v>
      </c>
      <c r="F606" s="351">
        <f t="shared" si="19"/>
        <v>1</v>
      </c>
    </row>
    <row r="607" spans="1:6">
      <c r="A607" s="353">
        <v>105</v>
      </c>
      <c r="B607" s="353" t="s">
        <v>1079</v>
      </c>
      <c r="C607" s="353" t="s">
        <v>3012</v>
      </c>
      <c r="D607" s="351" t="str">
        <f t="shared" si="18"/>
        <v>千葉県千葉市緑区</v>
      </c>
      <c r="E607" s="353">
        <v>105</v>
      </c>
      <c r="F607" s="351">
        <f t="shared" si="19"/>
        <v>1</v>
      </c>
    </row>
    <row r="608" spans="1:6">
      <c r="A608" s="353">
        <v>106</v>
      </c>
      <c r="B608" s="353" t="s">
        <v>1079</v>
      </c>
      <c r="C608" s="353" t="s">
        <v>3013</v>
      </c>
      <c r="D608" s="351" t="str">
        <f t="shared" si="18"/>
        <v>千葉県千葉市美浜区</v>
      </c>
      <c r="E608" s="353">
        <v>106</v>
      </c>
      <c r="F608" s="351">
        <f t="shared" si="19"/>
        <v>1</v>
      </c>
    </row>
    <row r="609" spans="1:6">
      <c r="A609" s="353">
        <v>202</v>
      </c>
      <c r="B609" s="353" t="s">
        <v>1079</v>
      </c>
      <c r="C609" s="353" t="s">
        <v>1407</v>
      </c>
      <c r="D609" s="351" t="str">
        <f t="shared" si="18"/>
        <v>千葉県銚子市</v>
      </c>
      <c r="E609" s="353">
        <v>202</v>
      </c>
      <c r="F609" s="351">
        <f t="shared" si="19"/>
        <v>1</v>
      </c>
    </row>
    <row r="610" spans="1:6">
      <c r="A610" s="353">
        <v>203</v>
      </c>
      <c r="B610" s="353" t="s">
        <v>1079</v>
      </c>
      <c r="C610" s="353" t="s">
        <v>1454</v>
      </c>
      <c r="D610" s="351" t="str">
        <f t="shared" si="18"/>
        <v>千葉県市川市</v>
      </c>
      <c r="E610" s="353">
        <v>203</v>
      </c>
      <c r="F610" s="351">
        <f t="shared" si="19"/>
        <v>1</v>
      </c>
    </row>
    <row r="611" spans="1:6">
      <c r="A611" s="353">
        <v>204</v>
      </c>
      <c r="B611" s="353" t="s">
        <v>1079</v>
      </c>
      <c r="C611" s="353" t="s">
        <v>1501</v>
      </c>
      <c r="D611" s="351" t="str">
        <f t="shared" si="18"/>
        <v>千葉県船橋市</v>
      </c>
      <c r="E611" s="353">
        <v>204</v>
      </c>
      <c r="F611" s="351">
        <f t="shared" si="19"/>
        <v>1</v>
      </c>
    </row>
    <row r="612" spans="1:6">
      <c r="A612" s="353">
        <v>205</v>
      </c>
      <c r="B612" s="353" t="s">
        <v>1079</v>
      </c>
      <c r="C612" s="353" t="s">
        <v>1548</v>
      </c>
      <c r="D612" s="351" t="str">
        <f t="shared" si="18"/>
        <v>千葉県館山市</v>
      </c>
      <c r="E612" s="353">
        <v>205</v>
      </c>
      <c r="F612" s="351">
        <f t="shared" si="19"/>
        <v>1</v>
      </c>
    </row>
    <row r="613" spans="1:6">
      <c r="A613" s="353">
        <v>206</v>
      </c>
      <c r="B613" s="353" t="s">
        <v>1079</v>
      </c>
      <c r="C613" s="353" t="s">
        <v>1595</v>
      </c>
      <c r="D613" s="351" t="str">
        <f t="shared" si="18"/>
        <v>千葉県木更津市</v>
      </c>
      <c r="E613" s="353">
        <v>206</v>
      </c>
      <c r="F613" s="351">
        <f t="shared" si="19"/>
        <v>1</v>
      </c>
    </row>
    <row r="614" spans="1:6">
      <c r="A614" s="353">
        <v>207</v>
      </c>
      <c r="B614" s="353" t="s">
        <v>1079</v>
      </c>
      <c r="C614" s="353" t="s">
        <v>1642</v>
      </c>
      <c r="D614" s="351" t="str">
        <f t="shared" si="18"/>
        <v>千葉県松戸市</v>
      </c>
      <c r="E614" s="353">
        <v>207</v>
      </c>
      <c r="F614" s="351">
        <f t="shared" si="19"/>
        <v>1</v>
      </c>
    </row>
    <row r="615" spans="1:6">
      <c r="A615" s="353">
        <v>208</v>
      </c>
      <c r="B615" s="353" t="s">
        <v>1079</v>
      </c>
      <c r="C615" s="353" t="s">
        <v>1689</v>
      </c>
      <c r="D615" s="351" t="str">
        <f t="shared" si="18"/>
        <v>千葉県野田市</v>
      </c>
      <c r="E615" s="353">
        <v>208</v>
      </c>
      <c r="F615" s="351">
        <f t="shared" si="19"/>
        <v>1</v>
      </c>
    </row>
    <row r="616" spans="1:6">
      <c r="A616" s="353">
        <v>210</v>
      </c>
      <c r="B616" s="353" t="s">
        <v>1079</v>
      </c>
      <c r="C616" s="353" t="s">
        <v>1736</v>
      </c>
      <c r="D616" s="351" t="str">
        <f t="shared" si="18"/>
        <v>千葉県茂原市</v>
      </c>
      <c r="E616" s="353">
        <v>210</v>
      </c>
      <c r="F616" s="351">
        <f t="shared" si="19"/>
        <v>1</v>
      </c>
    </row>
    <row r="617" spans="1:6">
      <c r="A617" s="353">
        <v>211</v>
      </c>
      <c r="B617" s="353" t="s">
        <v>1079</v>
      </c>
      <c r="C617" s="353" t="s">
        <v>1783</v>
      </c>
      <c r="D617" s="351" t="str">
        <f t="shared" si="18"/>
        <v>千葉県成田市</v>
      </c>
      <c r="E617" s="353">
        <v>211</v>
      </c>
      <c r="F617" s="351">
        <f t="shared" si="19"/>
        <v>1</v>
      </c>
    </row>
    <row r="618" spans="1:6">
      <c r="A618" s="353">
        <v>212</v>
      </c>
      <c r="B618" s="353" t="s">
        <v>1079</v>
      </c>
      <c r="C618" s="353" t="s">
        <v>1830</v>
      </c>
      <c r="D618" s="351" t="str">
        <f t="shared" si="18"/>
        <v>千葉県佐倉市</v>
      </c>
      <c r="E618" s="353">
        <v>212</v>
      </c>
      <c r="F618" s="351">
        <f t="shared" si="19"/>
        <v>1</v>
      </c>
    </row>
    <row r="619" spans="1:6">
      <c r="A619" s="353">
        <v>213</v>
      </c>
      <c r="B619" s="353" t="s">
        <v>1079</v>
      </c>
      <c r="C619" s="353" t="s">
        <v>1876</v>
      </c>
      <c r="D619" s="351" t="str">
        <f t="shared" si="18"/>
        <v>千葉県東金市</v>
      </c>
      <c r="E619" s="353">
        <v>213</v>
      </c>
      <c r="F619" s="351">
        <f t="shared" si="19"/>
        <v>1</v>
      </c>
    </row>
    <row r="620" spans="1:6">
      <c r="A620" s="353">
        <v>215</v>
      </c>
      <c r="B620" s="353" t="s">
        <v>1079</v>
      </c>
      <c r="C620" s="353" t="s">
        <v>1919</v>
      </c>
      <c r="D620" s="351" t="str">
        <f t="shared" si="18"/>
        <v>千葉県旭市</v>
      </c>
      <c r="E620" s="353">
        <v>215</v>
      </c>
      <c r="F620" s="351">
        <f t="shared" si="19"/>
        <v>1</v>
      </c>
    </row>
    <row r="621" spans="1:6">
      <c r="A621" s="353">
        <v>216</v>
      </c>
      <c r="B621" s="353" t="s">
        <v>1079</v>
      </c>
      <c r="C621" s="353" t="s">
        <v>1961</v>
      </c>
      <c r="D621" s="351" t="str">
        <f t="shared" si="18"/>
        <v>千葉県習志野市</v>
      </c>
      <c r="E621" s="353">
        <v>216</v>
      </c>
      <c r="F621" s="351">
        <f t="shared" si="19"/>
        <v>1</v>
      </c>
    </row>
    <row r="622" spans="1:6">
      <c r="A622" s="353">
        <v>217</v>
      </c>
      <c r="B622" s="353" t="s">
        <v>1079</v>
      </c>
      <c r="C622" s="353" t="s">
        <v>2004</v>
      </c>
      <c r="D622" s="351" t="str">
        <f t="shared" si="18"/>
        <v>千葉県柏市</v>
      </c>
      <c r="E622" s="353">
        <v>217</v>
      </c>
      <c r="F622" s="351">
        <f t="shared" si="19"/>
        <v>1</v>
      </c>
    </row>
    <row r="623" spans="1:6">
      <c r="A623" s="353">
        <v>218</v>
      </c>
      <c r="B623" s="353" t="s">
        <v>1079</v>
      </c>
      <c r="C623" s="353" t="s">
        <v>2042</v>
      </c>
      <c r="D623" s="351" t="str">
        <f t="shared" si="18"/>
        <v>千葉県勝浦市</v>
      </c>
      <c r="E623" s="353">
        <v>218</v>
      </c>
      <c r="F623" s="351">
        <f t="shared" si="19"/>
        <v>1</v>
      </c>
    </row>
    <row r="624" spans="1:6">
      <c r="A624" s="353">
        <v>219</v>
      </c>
      <c r="B624" s="353" t="s">
        <v>1079</v>
      </c>
      <c r="C624" s="353" t="s">
        <v>2078</v>
      </c>
      <c r="D624" s="351" t="str">
        <f t="shared" si="18"/>
        <v>千葉県市原市</v>
      </c>
      <c r="E624" s="353">
        <v>219</v>
      </c>
      <c r="F624" s="351">
        <f t="shared" si="19"/>
        <v>1</v>
      </c>
    </row>
    <row r="625" spans="1:6">
      <c r="A625" s="353">
        <v>220</v>
      </c>
      <c r="B625" s="353" t="s">
        <v>1079</v>
      </c>
      <c r="C625" s="353" t="s">
        <v>2111</v>
      </c>
      <c r="D625" s="351" t="str">
        <f t="shared" si="18"/>
        <v>千葉県流山市</v>
      </c>
      <c r="E625" s="353">
        <v>220</v>
      </c>
      <c r="F625" s="351">
        <f t="shared" si="19"/>
        <v>1</v>
      </c>
    </row>
    <row r="626" spans="1:6">
      <c r="A626" s="353">
        <v>221</v>
      </c>
      <c r="B626" s="353" t="s">
        <v>1079</v>
      </c>
      <c r="C626" s="353" t="s">
        <v>2145</v>
      </c>
      <c r="D626" s="351" t="str">
        <f t="shared" si="18"/>
        <v>千葉県八千代市</v>
      </c>
      <c r="E626" s="353">
        <v>221</v>
      </c>
      <c r="F626" s="351">
        <f t="shared" si="19"/>
        <v>1</v>
      </c>
    </row>
    <row r="627" spans="1:6">
      <c r="A627" s="353">
        <v>222</v>
      </c>
      <c r="B627" s="353" t="s">
        <v>1079</v>
      </c>
      <c r="C627" s="353" t="s">
        <v>2180</v>
      </c>
      <c r="D627" s="351" t="str">
        <f t="shared" si="18"/>
        <v>千葉県我孫子市</v>
      </c>
      <c r="E627" s="353">
        <v>222</v>
      </c>
      <c r="F627" s="351">
        <f t="shared" si="19"/>
        <v>1</v>
      </c>
    </row>
    <row r="628" spans="1:6">
      <c r="A628" s="353">
        <v>223</v>
      </c>
      <c r="B628" s="353" t="s">
        <v>1079</v>
      </c>
      <c r="C628" s="353" t="s">
        <v>2212</v>
      </c>
      <c r="D628" s="351" t="str">
        <f t="shared" si="18"/>
        <v>千葉県鴨川市</v>
      </c>
      <c r="E628" s="353">
        <v>223</v>
      </c>
      <c r="F628" s="351">
        <f t="shared" si="19"/>
        <v>1</v>
      </c>
    </row>
    <row r="629" spans="1:6">
      <c r="A629" s="353">
        <v>224</v>
      </c>
      <c r="B629" s="353" t="s">
        <v>1079</v>
      </c>
      <c r="C629" s="353" t="s">
        <v>2244</v>
      </c>
      <c r="D629" s="351" t="str">
        <f t="shared" si="18"/>
        <v>千葉県鎌ケ谷市</v>
      </c>
      <c r="E629" s="353">
        <v>224</v>
      </c>
      <c r="F629" s="351">
        <f t="shared" si="19"/>
        <v>1</v>
      </c>
    </row>
    <row r="630" spans="1:6">
      <c r="A630" s="353">
        <v>225</v>
      </c>
      <c r="B630" s="353" t="s">
        <v>1079</v>
      </c>
      <c r="C630" s="353" t="s">
        <v>2275</v>
      </c>
      <c r="D630" s="351" t="str">
        <f t="shared" si="18"/>
        <v>千葉県君津市</v>
      </c>
      <c r="E630" s="353">
        <v>225</v>
      </c>
      <c r="F630" s="351">
        <f t="shared" si="19"/>
        <v>1</v>
      </c>
    </row>
    <row r="631" spans="1:6">
      <c r="A631" s="353">
        <v>226</v>
      </c>
      <c r="B631" s="353" t="s">
        <v>1079</v>
      </c>
      <c r="C631" s="353" t="s">
        <v>2304</v>
      </c>
      <c r="D631" s="351" t="str">
        <f t="shared" si="18"/>
        <v>千葉県富津市</v>
      </c>
      <c r="E631" s="353">
        <v>226</v>
      </c>
      <c r="F631" s="351">
        <f t="shared" si="19"/>
        <v>1</v>
      </c>
    </row>
    <row r="632" spans="1:6">
      <c r="A632" s="353">
        <v>227</v>
      </c>
      <c r="B632" s="353" t="s">
        <v>1079</v>
      </c>
      <c r="C632" s="353" t="s">
        <v>2332</v>
      </c>
      <c r="D632" s="351" t="str">
        <f t="shared" si="18"/>
        <v>千葉県浦安市</v>
      </c>
      <c r="E632" s="353">
        <v>227</v>
      </c>
      <c r="F632" s="351">
        <f t="shared" si="19"/>
        <v>1</v>
      </c>
    </row>
    <row r="633" spans="1:6">
      <c r="A633" s="353">
        <v>228</v>
      </c>
      <c r="B633" s="353" t="s">
        <v>1079</v>
      </c>
      <c r="C633" s="353" t="s">
        <v>2361</v>
      </c>
      <c r="D633" s="351" t="str">
        <f t="shared" si="18"/>
        <v>千葉県四街道市</v>
      </c>
      <c r="E633" s="353">
        <v>228</v>
      </c>
      <c r="F633" s="351">
        <f t="shared" si="19"/>
        <v>1</v>
      </c>
    </row>
    <row r="634" spans="1:6">
      <c r="A634" s="353">
        <v>229</v>
      </c>
      <c r="B634" s="353" t="s">
        <v>1079</v>
      </c>
      <c r="C634" s="353" t="s">
        <v>2385</v>
      </c>
      <c r="D634" s="351" t="str">
        <f t="shared" si="18"/>
        <v>千葉県袖ケ浦市</v>
      </c>
      <c r="E634" s="353">
        <v>229</v>
      </c>
      <c r="F634" s="351">
        <f t="shared" si="19"/>
        <v>1</v>
      </c>
    </row>
    <row r="635" spans="1:6">
      <c r="A635" s="353">
        <v>230</v>
      </c>
      <c r="B635" s="353" t="s">
        <v>1079</v>
      </c>
      <c r="C635" s="353" t="s">
        <v>2409</v>
      </c>
      <c r="D635" s="351" t="str">
        <f t="shared" si="18"/>
        <v>千葉県八街市</v>
      </c>
      <c r="E635" s="353">
        <v>230</v>
      </c>
      <c r="F635" s="351">
        <f t="shared" si="19"/>
        <v>1</v>
      </c>
    </row>
    <row r="636" spans="1:6">
      <c r="A636" s="353">
        <v>231</v>
      </c>
      <c r="B636" s="353" t="s">
        <v>1079</v>
      </c>
      <c r="C636" s="353" t="s">
        <v>2434</v>
      </c>
      <c r="D636" s="351" t="str">
        <f t="shared" si="18"/>
        <v>千葉県印西市</v>
      </c>
      <c r="E636" s="353">
        <v>231</v>
      </c>
      <c r="F636" s="351">
        <f t="shared" si="19"/>
        <v>1</v>
      </c>
    </row>
    <row r="637" spans="1:6">
      <c r="A637" s="353">
        <v>232</v>
      </c>
      <c r="B637" s="353" t="s">
        <v>1079</v>
      </c>
      <c r="C637" s="353" t="s">
        <v>2459</v>
      </c>
      <c r="D637" s="351" t="str">
        <f t="shared" si="18"/>
        <v>千葉県白井市</v>
      </c>
      <c r="E637" s="353">
        <v>232</v>
      </c>
      <c r="F637" s="351">
        <f t="shared" si="19"/>
        <v>1</v>
      </c>
    </row>
    <row r="638" spans="1:6">
      <c r="A638" s="353">
        <v>233</v>
      </c>
      <c r="B638" s="353" t="s">
        <v>1079</v>
      </c>
      <c r="C638" s="353" t="s">
        <v>2481</v>
      </c>
      <c r="D638" s="351" t="str">
        <f t="shared" si="18"/>
        <v>千葉県富里市</v>
      </c>
      <c r="E638" s="353">
        <v>233</v>
      </c>
      <c r="F638" s="351">
        <f t="shared" si="19"/>
        <v>1</v>
      </c>
    </row>
    <row r="639" spans="1:6">
      <c r="A639" s="353">
        <v>234</v>
      </c>
      <c r="B639" s="353" t="s">
        <v>1079</v>
      </c>
      <c r="C639" s="353" t="s">
        <v>2502</v>
      </c>
      <c r="D639" s="351" t="str">
        <f t="shared" si="18"/>
        <v>千葉県南房総市</v>
      </c>
      <c r="E639" s="353">
        <v>234</v>
      </c>
      <c r="F639" s="351">
        <f t="shared" si="19"/>
        <v>1</v>
      </c>
    </row>
    <row r="640" spans="1:6">
      <c r="A640" s="353">
        <v>235</v>
      </c>
      <c r="B640" s="353" t="s">
        <v>1079</v>
      </c>
      <c r="C640" s="353" t="s">
        <v>2522</v>
      </c>
      <c r="D640" s="351" t="str">
        <f t="shared" si="18"/>
        <v>千葉県匝瑳市</v>
      </c>
      <c r="E640" s="353">
        <v>235</v>
      </c>
      <c r="F640" s="351">
        <f t="shared" si="19"/>
        <v>1</v>
      </c>
    </row>
    <row r="641" spans="1:6">
      <c r="A641" s="353">
        <v>236</v>
      </c>
      <c r="B641" s="353" t="s">
        <v>1079</v>
      </c>
      <c r="C641" s="353" t="s">
        <v>2541</v>
      </c>
      <c r="D641" s="351" t="str">
        <f t="shared" si="18"/>
        <v>千葉県香取市</v>
      </c>
      <c r="E641" s="353">
        <v>236</v>
      </c>
      <c r="F641" s="351">
        <f t="shared" si="19"/>
        <v>1</v>
      </c>
    </row>
    <row r="642" spans="1:6">
      <c r="A642" s="353">
        <v>237</v>
      </c>
      <c r="B642" s="353" t="s">
        <v>1079</v>
      </c>
      <c r="C642" s="353" t="s">
        <v>2560</v>
      </c>
      <c r="D642" s="351" t="str">
        <f t="shared" si="18"/>
        <v>千葉県山武市</v>
      </c>
      <c r="E642" s="353">
        <v>237</v>
      </c>
      <c r="F642" s="351">
        <f t="shared" si="19"/>
        <v>1</v>
      </c>
    </row>
    <row r="643" spans="1:6">
      <c r="A643" s="353">
        <v>238</v>
      </c>
      <c r="B643" s="353" t="s">
        <v>1079</v>
      </c>
      <c r="C643" s="353" t="s">
        <v>2576</v>
      </c>
      <c r="D643" s="351" t="str">
        <f t="shared" ref="D643:D706" si="20">B643&amp;C643</f>
        <v>千葉県いすみ市</v>
      </c>
      <c r="E643" s="353">
        <v>238</v>
      </c>
      <c r="F643" s="351">
        <f t="shared" ref="F643:F706" si="21">COUNTIF(D:D,D643)</f>
        <v>1</v>
      </c>
    </row>
    <row r="644" spans="1:6">
      <c r="A644" s="353">
        <v>239</v>
      </c>
      <c r="B644" s="353" t="s">
        <v>1079</v>
      </c>
      <c r="C644" s="353" t="s">
        <v>2592</v>
      </c>
      <c r="D644" s="351" t="str">
        <f t="shared" si="20"/>
        <v>千葉県大網白里市</v>
      </c>
      <c r="E644" s="353">
        <v>239</v>
      </c>
      <c r="F644" s="351">
        <f t="shared" si="21"/>
        <v>1</v>
      </c>
    </row>
    <row r="645" spans="1:6">
      <c r="A645" s="353">
        <v>322</v>
      </c>
      <c r="B645" s="353" t="s">
        <v>1079</v>
      </c>
      <c r="C645" s="353" t="s">
        <v>2608</v>
      </c>
      <c r="D645" s="351" t="str">
        <f t="shared" si="20"/>
        <v>千葉県酒々井町</v>
      </c>
      <c r="E645" s="353">
        <v>322</v>
      </c>
      <c r="F645" s="351">
        <f t="shared" si="21"/>
        <v>1</v>
      </c>
    </row>
    <row r="646" spans="1:6">
      <c r="A646" s="353">
        <v>329</v>
      </c>
      <c r="B646" s="353" t="s">
        <v>1079</v>
      </c>
      <c r="C646" s="353" t="s">
        <v>2623</v>
      </c>
      <c r="D646" s="351" t="str">
        <f t="shared" si="20"/>
        <v>千葉県栄町</v>
      </c>
      <c r="E646" s="353">
        <v>329</v>
      </c>
      <c r="F646" s="351">
        <f t="shared" si="21"/>
        <v>1</v>
      </c>
    </row>
    <row r="647" spans="1:6">
      <c r="A647" s="353">
        <v>342</v>
      </c>
      <c r="B647" s="353" t="s">
        <v>1079</v>
      </c>
      <c r="C647" s="353" t="s">
        <v>2635</v>
      </c>
      <c r="D647" s="351" t="str">
        <f t="shared" si="20"/>
        <v>千葉県神崎町</v>
      </c>
      <c r="E647" s="353">
        <v>342</v>
      </c>
      <c r="F647" s="351">
        <f t="shared" si="21"/>
        <v>1</v>
      </c>
    </row>
    <row r="648" spans="1:6">
      <c r="A648" s="353">
        <v>347</v>
      </c>
      <c r="B648" s="353" t="s">
        <v>1079</v>
      </c>
      <c r="C648" s="353" t="s">
        <v>2647</v>
      </c>
      <c r="D648" s="351" t="str">
        <f t="shared" si="20"/>
        <v>千葉県多古町</v>
      </c>
      <c r="E648" s="353">
        <v>347</v>
      </c>
      <c r="F648" s="351">
        <f t="shared" si="21"/>
        <v>1</v>
      </c>
    </row>
    <row r="649" spans="1:6">
      <c r="A649" s="353">
        <v>349</v>
      </c>
      <c r="B649" s="353" t="s">
        <v>1079</v>
      </c>
      <c r="C649" s="353" t="s">
        <v>2658</v>
      </c>
      <c r="D649" s="351" t="str">
        <f t="shared" si="20"/>
        <v>千葉県東庄町</v>
      </c>
      <c r="E649" s="353">
        <v>349</v>
      </c>
      <c r="F649" s="351">
        <f t="shared" si="21"/>
        <v>1</v>
      </c>
    </row>
    <row r="650" spans="1:6">
      <c r="A650" s="353">
        <v>403</v>
      </c>
      <c r="B650" s="353" t="s">
        <v>1079</v>
      </c>
      <c r="C650" s="353" t="s">
        <v>2670</v>
      </c>
      <c r="D650" s="351" t="str">
        <f t="shared" si="20"/>
        <v>千葉県九十九里町</v>
      </c>
      <c r="E650" s="353">
        <v>403</v>
      </c>
      <c r="F650" s="351">
        <f t="shared" si="21"/>
        <v>1</v>
      </c>
    </row>
    <row r="651" spans="1:6">
      <c r="A651" s="353">
        <v>409</v>
      </c>
      <c r="B651" s="353" t="s">
        <v>1079</v>
      </c>
      <c r="C651" s="353" t="s">
        <v>2682</v>
      </c>
      <c r="D651" s="351" t="str">
        <f t="shared" si="20"/>
        <v>千葉県芝山町</v>
      </c>
      <c r="E651" s="353">
        <v>409</v>
      </c>
      <c r="F651" s="351">
        <f t="shared" si="21"/>
        <v>1</v>
      </c>
    </row>
    <row r="652" spans="1:6">
      <c r="A652" s="353">
        <v>410</v>
      </c>
      <c r="B652" s="353" t="s">
        <v>1079</v>
      </c>
      <c r="C652" s="353" t="s">
        <v>2694</v>
      </c>
      <c r="D652" s="351" t="str">
        <f t="shared" si="20"/>
        <v>千葉県横芝光町</v>
      </c>
      <c r="E652" s="353">
        <v>410</v>
      </c>
      <c r="F652" s="351">
        <f t="shared" si="21"/>
        <v>1</v>
      </c>
    </row>
    <row r="653" spans="1:6">
      <c r="A653" s="353">
        <v>421</v>
      </c>
      <c r="B653" s="353" t="s">
        <v>1079</v>
      </c>
      <c r="C653" s="353" t="s">
        <v>2704</v>
      </c>
      <c r="D653" s="351" t="str">
        <f t="shared" si="20"/>
        <v>千葉県一宮町</v>
      </c>
      <c r="E653" s="353">
        <v>421</v>
      </c>
      <c r="F653" s="351">
        <f t="shared" si="21"/>
        <v>1</v>
      </c>
    </row>
    <row r="654" spans="1:6">
      <c r="A654" s="353">
        <v>422</v>
      </c>
      <c r="B654" s="353" t="s">
        <v>1079</v>
      </c>
      <c r="C654" s="353" t="s">
        <v>2714</v>
      </c>
      <c r="D654" s="351" t="str">
        <f t="shared" si="20"/>
        <v>千葉県睦沢町</v>
      </c>
      <c r="E654" s="353">
        <v>422</v>
      </c>
      <c r="F654" s="351">
        <f t="shared" si="21"/>
        <v>1</v>
      </c>
    </row>
    <row r="655" spans="1:6">
      <c r="A655" s="353">
        <v>423</v>
      </c>
      <c r="B655" s="353" t="s">
        <v>1079</v>
      </c>
      <c r="C655" s="353" t="s">
        <v>2723</v>
      </c>
      <c r="D655" s="351" t="str">
        <f t="shared" si="20"/>
        <v>千葉県長生村</v>
      </c>
      <c r="E655" s="353">
        <v>423</v>
      </c>
      <c r="F655" s="351">
        <f t="shared" si="21"/>
        <v>1</v>
      </c>
    </row>
    <row r="656" spans="1:6">
      <c r="A656" s="353">
        <v>424</v>
      </c>
      <c r="B656" s="353" t="s">
        <v>1079</v>
      </c>
      <c r="C656" s="353" t="s">
        <v>2733</v>
      </c>
      <c r="D656" s="351" t="str">
        <f t="shared" si="20"/>
        <v>千葉県白子町</v>
      </c>
      <c r="E656" s="353">
        <v>424</v>
      </c>
      <c r="F656" s="351">
        <f t="shared" si="21"/>
        <v>1</v>
      </c>
    </row>
    <row r="657" spans="1:6">
      <c r="A657" s="353">
        <v>426</v>
      </c>
      <c r="B657" s="353" t="s">
        <v>1079</v>
      </c>
      <c r="C657" s="353" t="s">
        <v>2743</v>
      </c>
      <c r="D657" s="351" t="str">
        <f t="shared" si="20"/>
        <v>千葉県長柄町</v>
      </c>
      <c r="E657" s="353">
        <v>426</v>
      </c>
      <c r="F657" s="351">
        <f t="shared" si="21"/>
        <v>1</v>
      </c>
    </row>
    <row r="658" spans="1:6">
      <c r="A658" s="353">
        <v>427</v>
      </c>
      <c r="B658" s="353" t="s">
        <v>1079</v>
      </c>
      <c r="C658" s="353" t="s">
        <v>2753</v>
      </c>
      <c r="D658" s="351" t="str">
        <f t="shared" si="20"/>
        <v>千葉県長南町</v>
      </c>
      <c r="E658" s="353">
        <v>427</v>
      </c>
      <c r="F658" s="351">
        <f t="shared" si="21"/>
        <v>1</v>
      </c>
    </row>
    <row r="659" spans="1:6">
      <c r="A659" s="353">
        <v>441</v>
      </c>
      <c r="B659" s="353" t="s">
        <v>1079</v>
      </c>
      <c r="C659" s="353" t="s">
        <v>2763</v>
      </c>
      <c r="D659" s="351" t="str">
        <f t="shared" si="20"/>
        <v>千葉県大多喜町</v>
      </c>
      <c r="E659" s="353">
        <v>441</v>
      </c>
      <c r="F659" s="351">
        <f t="shared" si="21"/>
        <v>1</v>
      </c>
    </row>
    <row r="660" spans="1:6">
      <c r="A660" s="353">
        <v>443</v>
      </c>
      <c r="B660" s="353" t="s">
        <v>1079</v>
      </c>
      <c r="C660" s="353" t="s">
        <v>2773</v>
      </c>
      <c r="D660" s="351" t="str">
        <f t="shared" si="20"/>
        <v>千葉県御宿町</v>
      </c>
      <c r="E660" s="353">
        <v>443</v>
      </c>
      <c r="F660" s="351">
        <f t="shared" si="21"/>
        <v>1</v>
      </c>
    </row>
    <row r="661" spans="1:6">
      <c r="A661" s="353">
        <v>463</v>
      </c>
      <c r="B661" s="353" t="s">
        <v>1079</v>
      </c>
      <c r="C661" s="353" t="s">
        <v>2783</v>
      </c>
      <c r="D661" s="351" t="str">
        <f t="shared" si="20"/>
        <v>千葉県鋸南町</v>
      </c>
      <c r="E661" s="353">
        <v>463</v>
      </c>
      <c r="F661" s="351">
        <f t="shared" si="21"/>
        <v>1</v>
      </c>
    </row>
    <row r="662" spans="1:6">
      <c r="A662" s="353">
        <v>101</v>
      </c>
      <c r="B662" s="353" t="s">
        <v>3014</v>
      </c>
      <c r="C662" s="353" t="s">
        <v>1127</v>
      </c>
      <c r="D662" s="351" t="str">
        <f t="shared" si="20"/>
        <v>東京都千代田区</v>
      </c>
      <c r="E662" s="353">
        <v>101</v>
      </c>
      <c r="F662" s="351">
        <f t="shared" si="21"/>
        <v>1</v>
      </c>
    </row>
    <row r="663" spans="1:6">
      <c r="A663" s="353">
        <v>102</v>
      </c>
      <c r="B663" s="353" t="s">
        <v>3014</v>
      </c>
      <c r="C663" s="353" t="s">
        <v>1173</v>
      </c>
      <c r="D663" s="351" t="str">
        <f t="shared" si="20"/>
        <v>東京都中央区</v>
      </c>
      <c r="E663" s="353">
        <v>102</v>
      </c>
      <c r="F663" s="351">
        <f t="shared" si="21"/>
        <v>1</v>
      </c>
    </row>
    <row r="664" spans="1:6">
      <c r="A664" s="353">
        <v>103</v>
      </c>
      <c r="B664" s="353" t="s">
        <v>3014</v>
      </c>
      <c r="C664" s="353" t="s">
        <v>1220</v>
      </c>
      <c r="D664" s="351" t="str">
        <f t="shared" si="20"/>
        <v>東京都港区</v>
      </c>
      <c r="E664" s="353">
        <v>103</v>
      </c>
      <c r="F664" s="351">
        <f t="shared" si="21"/>
        <v>1</v>
      </c>
    </row>
    <row r="665" spans="1:6">
      <c r="A665" s="353">
        <v>104</v>
      </c>
      <c r="B665" s="353" t="s">
        <v>3014</v>
      </c>
      <c r="C665" s="353" t="s">
        <v>1267</v>
      </c>
      <c r="D665" s="351" t="str">
        <f t="shared" si="20"/>
        <v>東京都新宿区</v>
      </c>
      <c r="E665" s="353">
        <v>104</v>
      </c>
      <c r="F665" s="351">
        <f t="shared" si="21"/>
        <v>1</v>
      </c>
    </row>
    <row r="666" spans="1:6">
      <c r="A666" s="353">
        <v>105</v>
      </c>
      <c r="B666" s="353" t="s">
        <v>3014</v>
      </c>
      <c r="C666" s="353" t="s">
        <v>1314</v>
      </c>
      <c r="D666" s="351" t="str">
        <f t="shared" si="20"/>
        <v>東京都文京区</v>
      </c>
      <c r="E666" s="353">
        <v>105</v>
      </c>
      <c r="F666" s="351">
        <f t="shared" si="21"/>
        <v>1</v>
      </c>
    </row>
    <row r="667" spans="1:6">
      <c r="A667" s="353">
        <v>106</v>
      </c>
      <c r="B667" s="353" t="s">
        <v>3014</v>
      </c>
      <c r="C667" s="353" t="s">
        <v>1361</v>
      </c>
      <c r="D667" s="351" t="str">
        <f t="shared" si="20"/>
        <v>東京都台東区</v>
      </c>
      <c r="E667" s="353">
        <v>106</v>
      </c>
      <c r="F667" s="351">
        <f t="shared" si="21"/>
        <v>1</v>
      </c>
    </row>
    <row r="668" spans="1:6">
      <c r="A668" s="353">
        <v>107</v>
      </c>
      <c r="B668" s="353" t="s">
        <v>3014</v>
      </c>
      <c r="C668" s="353" t="s">
        <v>1408</v>
      </c>
      <c r="D668" s="351" t="str">
        <f t="shared" si="20"/>
        <v>東京都墨田区</v>
      </c>
      <c r="E668" s="353">
        <v>107</v>
      </c>
      <c r="F668" s="351">
        <f t="shared" si="21"/>
        <v>1</v>
      </c>
    </row>
    <row r="669" spans="1:6">
      <c r="A669" s="353">
        <v>108</v>
      </c>
      <c r="B669" s="353" t="s">
        <v>3014</v>
      </c>
      <c r="C669" s="353" t="s">
        <v>1455</v>
      </c>
      <c r="D669" s="351" t="str">
        <f t="shared" si="20"/>
        <v>東京都江東区</v>
      </c>
      <c r="E669" s="353">
        <v>108</v>
      </c>
      <c r="F669" s="351">
        <f t="shared" si="21"/>
        <v>1</v>
      </c>
    </row>
    <row r="670" spans="1:6">
      <c r="A670" s="353">
        <v>109</v>
      </c>
      <c r="B670" s="353" t="s">
        <v>3014</v>
      </c>
      <c r="C670" s="353" t="s">
        <v>1502</v>
      </c>
      <c r="D670" s="351" t="str">
        <f t="shared" si="20"/>
        <v>東京都品川区</v>
      </c>
      <c r="E670" s="353">
        <v>109</v>
      </c>
      <c r="F670" s="351">
        <f t="shared" si="21"/>
        <v>1</v>
      </c>
    </row>
    <row r="671" spans="1:6">
      <c r="A671" s="353">
        <v>110</v>
      </c>
      <c r="B671" s="353" t="s">
        <v>3014</v>
      </c>
      <c r="C671" s="353" t="s">
        <v>1549</v>
      </c>
      <c r="D671" s="351" t="str">
        <f t="shared" si="20"/>
        <v>東京都目黒区</v>
      </c>
      <c r="E671" s="353">
        <v>110</v>
      </c>
      <c r="F671" s="351">
        <f t="shared" si="21"/>
        <v>1</v>
      </c>
    </row>
    <row r="672" spans="1:6">
      <c r="A672" s="353">
        <v>111</v>
      </c>
      <c r="B672" s="353" t="s">
        <v>3014</v>
      </c>
      <c r="C672" s="353" t="s">
        <v>1596</v>
      </c>
      <c r="D672" s="351" t="str">
        <f t="shared" si="20"/>
        <v>東京都大田区</v>
      </c>
      <c r="E672" s="353">
        <v>111</v>
      </c>
      <c r="F672" s="351">
        <f t="shared" si="21"/>
        <v>1</v>
      </c>
    </row>
    <row r="673" spans="1:6">
      <c r="A673" s="353">
        <v>112</v>
      </c>
      <c r="B673" s="353" t="s">
        <v>3014</v>
      </c>
      <c r="C673" s="353" t="s">
        <v>1643</v>
      </c>
      <c r="D673" s="351" t="str">
        <f t="shared" si="20"/>
        <v>東京都世田谷区</v>
      </c>
      <c r="E673" s="353">
        <v>112</v>
      </c>
      <c r="F673" s="351">
        <f t="shared" si="21"/>
        <v>1</v>
      </c>
    </row>
    <row r="674" spans="1:6">
      <c r="A674" s="353">
        <v>113</v>
      </c>
      <c r="B674" s="353" t="s">
        <v>3014</v>
      </c>
      <c r="C674" s="353" t="s">
        <v>1690</v>
      </c>
      <c r="D674" s="351" t="str">
        <f t="shared" si="20"/>
        <v>東京都渋谷区</v>
      </c>
      <c r="E674" s="353">
        <v>113</v>
      </c>
      <c r="F674" s="351">
        <f t="shared" si="21"/>
        <v>1</v>
      </c>
    </row>
    <row r="675" spans="1:6">
      <c r="A675" s="353">
        <v>114</v>
      </c>
      <c r="B675" s="353" t="s">
        <v>3014</v>
      </c>
      <c r="C675" s="353" t="s">
        <v>1737</v>
      </c>
      <c r="D675" s="351" t="str">
        <f t="shared" si="20"/>
        <v>東京都中野区</v>
      </c>
      <c r="E675" s="353">
        <v>114</v>
      </c>
      <c r="F675" s="351">
        <f t="shared" si="21"/>
        <v>1</v>
      </c>
    </row>
    <row r="676" spans="1:6">
      <c r="A676" s="353">
        <v>115</v>
      </c>
      <c r="B676" s="353" t="s">
        <v>3014</v>
      </c>
      <c r="C676" s="353" t="s">
        <v>1784</v>
      </c>
      <c r="D676" s="351" t="str">
        <f t="shared" si="20"/>
        <v>東京都杉並区</v>
      </c>
      <c r="E676" s="353">
        <v>115</v>
      </c>
      <c r="F676" s="351">
        <f t="shared" si="21"/>
        <v>1</v>
      </c>
    </row>
    <row r="677" spans="1:6">
      <c r="A677" s="353">
        <v>116</v>
      </c>
      <c r="B677" s="353" t="s">
        <v>3014</v>
      </c>
      <c r="C677" s="353" t="s">
        <v>1831</v>
      </c>
      <c r="D677" s="351" t="str">
        <f t="shared" si="20"/>
        <v>東京都豊島区</v>
      </c>
      <c r="E677" s="353">
        <v>116</v>
      </c>
      <c r="F677" s="351">
        <f t="shared" si="21"/>
        <v>1</v>
      </c>
    </row>
    <row r="678" spans="1:6">
      <c r="A678" s="353">
        <v>117</v>
      </c>
      <c r="B678" s="353" t="s">
        <v>3014</v>
      </c>
      <c r="C678" s="353" t="s">
        <v>1877</v>
      </c>
      <c r="D678" s="351" t="str">
        <f t="shared" si="20"/>
        <v>東京都北区</v>
      </c>
      <c r="E678" s="353">
        <v>117</v>
      </c>
      <c r="F678" s="351">
        <f t="shared" si="21"/>
        <v>1</v>
      </c>
    </row>
    <row r="679" spans="1:6">
      <c r="A679" s="353">
        <v>118</v>
      </c>
      <c r="B679" s="353" t="s">
        <v>3014</v>
      </c>
      <c r="C679" s="353" t="s">
        <v>1920</v>
      </c>
      <c r="D679" s="351" t="str">
        <f t="shared" si="20"/>
        <v>東京都荒川区</v>
      </c>
      <c r="E679" s="353">
        <v>118</v>
      </c>
      <c r="F679" s="351">
        <f t="shared" si="21"/>
        <v>1</v>
      </c>
    </row>
    <row r="680" spans="1:6">
      <c r="A680" s="353">
        <v>119</v>
      </c>
      <c r="B680" s="353" t="s">
        <v>3014</v>
      </c>
      <c r="C680" s="353" t="s">
        <v>1962</v>
      </c>
      <c r="D680" s="351" t="str">
        <f t="shared" si="20"/>
        <v>東京都板橋区</v>
      </c>
      <c r="E680" s="353">
        <v>119</v>
      </c>
      <c r="F680" s="351">
        <f t="shared" si="21"/>
        <v>1</v>
      </c>
    </row>
    <row r="681" spans="1:6">
      <c r="A681" s="353">
        <v>120</v>
      </c>
      <c r="B681" s="353" t="s">
        <v>3014</v>
      </c>
      <c r="C681" s="353" t="s">
        <v>2005</v>
      </c>
      <c r="D681" s="351" t="str">
        <f t="shared" si="20"/>
        <v>東京都練馬区</v>
      </c>
      <c r="E681" s="353">
        <v>120</v>
      </c>
      <c r="F681" s="351">
        <f t="shared" si="21"/>
        <v>1</v>
      </c>
    </row>
    <row r="682" spans="1:6">
      <c r="A682" s="353">
        <v>121</v>
      </c>
      <c r="B682" s="353" t="s">
        <v>3014</v>
      </c>
      <c r="C682" s="353" t="s">
        <v>2043</v>
      </c>
      <c r="D682" s="351" t="str">
        <f t="shared" si="20"/>
        <v>東京都足立区</v>
      </c>
      <c r="E682" s="353">
        <v>121</v>
      </c>
      <c r="F682" s="351">
        <f t="shared" si="21"/>
        <v>1</v>
      </c>
    </row>
    <row r="683" spans="1:6">
      <c r="A683" s="353">
        <v>122</v>
      </c>
      <c r="B683" s="353" t="s">
        <v>3014</v>
      </c>
      <c r="C683" s="353" t="s">
        <v>2079</v>
      </c>
      <c r="D683" s="351" t="str">
        <f t="shared" si="20"/>
        <v>東京都葛飾区</v>
      </c>
      <c r="E683" s="353">
        <v>122</v>
      </c>
      <c r="F683" s="351">
        <f t="shared" si="21"/>
        <v>1</v>
      </c>
    </row>
    <row r="684" spans="1:6">
      <c r="A684" s="353">
        <v>123</v>
      </c>
      <c r="B684" s="353" t="s">
        <v>3014</v>
      </c>
      <c r="C684" s="353" t="s">
        <v>2112</v>
      </c>
      <c r="D684" s="351" t="str">
        <f t="shared" si="20"/>
        <v>東京都江戸川区</v>
      </c>
      <c r="E684" s="353">
        <v>123</v>
      </c>
      <c r="F684" s="351">
        <f t="shared" si="21"/>
        <v>1</v>
      </c>
    </row>
    <row r="685" spans="1:6">
      <c r="A685" s="353">
        <v>201</v>
      </c>
      <c r="B685" s="353" t="s">
        <v>3014</v>
      </c>
      <c r="C685" s="353" t="s">
        <v>2146</v>
      </c>
      <c r="D685" s="351" t="str">
        <f t="shared" si="20"/>
        <v>東京都八王子市</v>
      </c>
      <c r="E685" s="353">
        <v>201</v>
      </c>
      <c r="F685" s="351">
        <f t="shared" si="21"/>
        <v>1</v>
      </c>
    </row>
    <row r="686" spans="1:6">
      <c r="A686" s="353">
        <v>202</v>
      </c>
      <c r="B686" s="353" t="s">
        <v>3014</v>
      </c>
      <c r="C686" s="353" t="s">
        <v>2181</v>
      </c>
      <c r="D686" s="351" t="str">
        <f t="shared" si="20"/>
        <v>東京都立川市</v>
      </c>
      <c r="E686" s="353">
        <v>202</v>
      </c>
      <c r="F686" s="351">
        <f t="shared" si="21"/>
        <v>1</v>
      </c>
    </row>
    <row r="687" spans="1:6">
      <c r="A687" s="353">
        <v>203</v>
      </c>
      <c r="B687" s="353" t="s">
        <v>3014</v>
      </c>
      <c r="C687" s="353" t="s">
        <v>2213</v>
      </c>
      <c r="D687" s="351" t="str">
        <f t="shared" si="20"/>
        <v>東京都武蔵野市</v>
      </c>
      <c r="E687" s="353">
        <v>203</v>
      </c>
      <c r="F687" s="351">
        <f t="shared" si="21"/>
        <v>1</v>
      </c>
    </row>
    <row r="688" spans="1:6">
      <c r="A688" s="353">
        <v>204</v>
      </c>
      <c r="B688" s="353" t="s">
        <v>3014</v>
      </c>
      <c r="C688" s="353" t="s">
        <v>2245</v>
      </c>
      <c r="D688" s="351" t="str">
        <f t="shared" si="20"/>
        <v>東京都三鷹市</v>
      </c>
      <c r="E688" s="353">
        <v>204</v>
      </c>
      <c r="F688" s="351">
        <f t="shared" si="21"/>
        <v>1</v>
      </c>
    </row>
    <row r="689" spans="1:6">
      <c r="A689" s="353">
        <v>205</v>
      </c>
      <c r="B689" s="353" t="s">
        <v>3014</v>
      </c>
      <c r="C689" s="353" t="s">
        <v>2276</v>
      </c>
      <c r="D689" s="351" t="str">
        <f t="shared" si="20"/>
        <v>東京都青梅市</v>
      </c>
      <c r="E689" s="353">
        <v>205</v>
      </c>
      <c r="F689" s="351">
        <f t="shared" si="21"/>
        <v>1</v>
      </c>
    </row>
    <row r="690" spans="1:6">
      <c r="A690" s="353">
        <v>206</v>
      </c>
      <c r="B690" s="353" t="s">
        <v>3014</v>
      </c>
      <c r="C690" s="353" t="s">
        <v>1758</v>
      </c>
      <c r="D690" s="351" t="str">
        <f t="shared" si="20"/>
        <v>東京都府中市</v>
      </c>
      <c r="E690" s="353">
        <v>206</v>
      </c>
      <c r="F690" s="351">
        <f t="shared" si="21"/>
        <v>1</v>
      </c>
    </row>
    <row r="691" spans="1:6">
      <c r="A691" s="353">
        <v>207</v>
      </c>
      <c r="B691" s="353" t="s">
        <v>3014</v>
      </c>
      <c r="C691" s="353" t="s">
        <v>2333</v>
      </c>
      <c r="D691" s="351" t="str">
        <f t="shared" si="20"/>
        <v>東京都昭島市</v>
      </c>
      <c r="E691" s="353">
        <v>207</v>
      </c>
      <c r="F691" s="351">
        <f t="shared" si="21"/>
        <v>1</v>
      </c>
    </row>
    <row r="692" spans="1:6">
      <c r="A692" s="353">
        <v>208</v>
      </c>
      <c r="B692" s="353" t="s">
        <v>3014</v>
      </c>
      <c r="C692" s="353" t="s">
        <v>2362</v>
      </c>
      <c r="D692" s="351" t="str">
        <f t="shared" si="20"/>
        <v>東京都調布市</v>
      </c>
      <c r="E692" s="353">
        <v>208</v>
      </c>
      <c r="F692" s="351">
        <f t="shared" si="21"/>
        <v>1</v>
      </c>
    </row>
    <row r="693" spans="1:6">
      <c r="A693" s="353">
        <v>209</v>
      </c>
      <c r="B693" s="353" t="s">
        <v>3014</v>
      </c>
      <c r="C693" s="353" t="s">
        <v>2386</v>
      </c>
      <c r="D693" s="351" t="str">
        <f t="shared" si="20"/>
        <v>東京都町田市</v>
      </c>
      <c r="E693" s="353">
        <v>209</v>
      </c>
      <c r="F693" s="351">
        <f t="shared" si="21"/>
        <v>1</v>
      </c>
    </row>
    <row r="694" spans="1:6">
      <c r="A694" s="353">
        <v>210</v>
      </c>
      <c r="B694" s="353" t="s">
        <v>3014</v>
      </c>
      <c r="C694" s="353" t="s">
        <v>2410</v>
      </c>
      <c r="D694" s="351" t="str">
        <f t="shared" si="20"/>
        <v>東京都小金井市</v>
      </c>
      <c r="E694" s="353">
        <v>210</v>
      </c>
      <c r="F694" s="351">
        <f t="shared" si="21"/>
        <v>1</v>
      </c>
    </row>
    <row r="695" spans="1:6">
      <c r="A695" s="353">
        <v>211</v>
      </c>
      <c r="B695" s="353" t="s">
        <v>3014</v>
      </c>
      <c r="C695" s="353" t="s">
        <v>2435</v>
      </c>
      <c r="D695" s="351" t="str">
        <f t="shared" si="20"/>
        <v>東京都小平市</v>
      </c>
      <c r="E695" s="353">
        <v>211</v>
      </c>
      <c r="F695" s="351">
        <f t="shared" si="21"/>
        <v>1</v>
      </c>
    </row>
    <row r="696" spans="1:6">
      <c r="A696" s="353">
        <v>212</v>
      </c>
      <c r="B696" s="353" t="s">
        <v>3014</v>
      </c>
      <c r="C696" s="353" t="s">
        <v>2460</v>
      </c>
      <c r="D696" s="351" t="str">
        <f t="shared" si="20"/>
        <v>東京都日野市</v>
      </c>
      <c r="E696" s="353">
        <v>212</v>
      </c>
      <c r="F696" s="351">
        <f t="shared" si="21"/>
        <v>1</v>
      </c>
    </row>
    <row r="697" spans="1:6">
      <c r="A697" s="353">
        <v>213</v>
      </c>
      <c r="B697" s="353" t="s">
        <v>3014</v>
      </c>
      <c r="C697" s="353" t="s">
        <v>2482</v>
      </c>
      <c r="D697" s="351" t="str">
        <f t="shared" si="20"/>
        <v>東京都東村山市</v>
      </c>
      <c r="E697" s="353">
        <v>213</v>
      </c>
      <c r="F697" s="351">
        <f t="shared" si="21"/>
        <v>1</v>
      </c>
    </row>
    <row r="698" spans="1:6">
      <c r="A698" s="353">
        <v>214</v>
      </c>
      <c r="B698" s="353" t="s">
        <v>3014</v>
      </c>
      <c r="C698" s="353" t="s">
        <v>2503</v>
      </c>
      <c r="D698" s="351" t="str">
        <f t="shared" si="20"/>
        <v>東京都国分寺市</v>
      </c>
      <c r="E698" s="353">
        <v>214</v>
      </c>
      <c r="F698" s="351">
        <f t="shared" si="21"/>
        <v>1</v>
      </c>
    </row>
    <row r="699" spans="1:6">
      <c r="A699" s="353">
        <v>215</v>
      </c>
      <c r="B699" s="353" t="s">
        <v>3014</v>
      </c>
      <c r="C699" s="353" t="s">
        <v>2523</v>
      </c>
      <c r="D699" s="351" t="str">
        <f t="shared" si="20"/>
        <v>東京都国立市</v>
      </c>
      <c r="E699" s="353">
        <v>215</v>
      </c>
      <c r="F699" s="351">
        <f t="shared" si="21"/>
        <v>1</v>
      </c>
    </row>
    <row r="700" spans="1:6">
      <c r="A700" s="353">
        <v>218</v>
      </c>
      <c r="B700" s="353" t="s">
        <v>3014</v>
      </c>
      <c r="C700" s="353" t="s">
        <v>2542</v>
      </c>
      <c r="D700" s="351" t="str">
        <f t="shared" si="20"/>
        <v>東京都福生市</v>
      </c>
      <c r="E700" s="353">
        <v>218</v>
      </c>
      <c r="F700" s="351">
        <f t="shared" si="21"/>
        <v>1</v>
      </c>
    </row>
    <row r="701" spans="1:6">
      <c r="A701" s="353">
        <v>219</v>
      </c>
      <c r="B701" s="353" t="s">
        <v>3014</v>
      </c>
      <c r="C701" s="353" t="s">
        <v>2561</v>
      </c>
      <c r="D701" s="351" t="str">
        <f t="shared" si="20"/>
        <v>東京都狛江市</v>
      </c>
      <c r="E701" s="353">
        <v>219</v>
      </c>
      <c r="F701" s="351">
        <f t="shared" si="21"/>
        <v>1</v>
      </c>
    </row>
    <row r="702" spans="1:6">
      <c r="A702" s="353">
        <v>220</v>
      </c>
      <c r="B702" s="353" t="s">
        <v>3014</v>
      </c>
      <c r="C702" s="353" t="s">
        <v>2577</v>
      </c>
      <c r="D702" s="351" t="str">
        <f t="shared" si="20"/>
        <v>東京都東大和市</v>
      </c>
      <c r="E702" s="353">
        <v>220</v>
      </c>
      <c r="F702" s="351">
        <f t="shared" si="21"/>
        <v>1</v>
      </c>
    </row>
    <row r="703" spans="1:6">
      <c r="A703" s="353">
        <v>221</v>
      </c>
      <c r="B703" s="353" t="s">
        <v>3014</v>
      </c>
      <c r="C703" s="353" t="s">
        <v>2593</v>
      </c>
      <c r="D703" s="351" t="str">
        <f t="shared" si="20"/>
        <v>東京都清瀬市</v>
      </c>
      <c r="E703" s="353">
        <v>221</v>
      </c>
      <c r="F703" s="351">
        <f t="shared" si="21"/>
        <v>1</v>
      </c>
    </row>
    <row r="704" spans="1:6">
      <c r="A704" s="353">
        <v>222</v>
      </c>
      <c r="B704" s="353" t="s">
        <v>3014</v>
      </c>
      <c r="C704" s="353" t="s">
        <v>2609</v>
      </c>
      <c r="D704" s="351" t="str">
        <f t="shared" si="20"/>
        <v>東京都東久留米市</v>
      </c>
      <c r="E704" s="353">
        <v>222</v>
      </c>
      <c r="F704" s="351">
        <f t="shared" si="21"/>
        <v>1</v>
      </c>
    </row>
    <row r="705" spans="1:6">
      <c r="A705" s="353">
        <v>223</v>
      </c>
      <c r="B705" s="353" t="s">
        <v>3014</v>
      </c>
      <c r="C705" s="353" t="s">
        <v>2624</v>
      </c>
      <c r="D705" s="351" t="str">
        <f t="shared" si="20"/>
        <v>東京都武蔵村山市</v>
      </c>
      <c r="E705" s="353">
        <v>223</v>
      </c>
      <c r="F705" s="351">
        <f t="shared" si="21"/>
        <v>1</v>
      </c>
    </row>
    <row r="706" spans="1:6">
      <c r="A706" s="353">
        <v>224</v>
      </c>
      <c r="B706" s="353" t="s">
        <v>3014</v>
      </c>
      <c r="C706" s="353" t="s">
        <v>2636</v>
      </c>
      <c r="D706" s="351" t="str">
        <f t="shared" si="20"/>
        <v>東京都多摩市</v>
      </c>
      <c r="E706" s="353">
        <v>224</v>
      </c>
      <c r="F706" s="351">
        <f t="shared" si="21"/>
        <v>1</v>
      </c>
    </row>
    <row r="707" spans="1:6">
      <c r="A707" s="353">
        <v>225</v>
      </c>
      <c r="B707" s="353" t="s">
        <v>3014</v>
      </c>
      <c r="C707" s="353" t="s">
        <v>2648</v>
      </c>
      <c r="D707" s="351" t="str">
        <f t="shared" ref="D707:D770" si="22">B707&amp;C707</f>
        <v>東京都稲城市</v>
      </c>
      <c r="E707" s="353">
        <v>225</v>
      </c>
      <c r="F707" s="351">
        <f t="shared" ref="F707:F770" si="23">COUNTIF(D:D,D707)</f>
        <v>1</v>
      </c>
    </row>
    <row r="708" spans="1:6">
      <c r="A708" s="353">
        <v>227</v>
      </c>
      <c r="B708" s="353" t="s">
        <v>3014</v>
      </c>
      <c r="C708" s="353" t="s">
        <v>2659</v>
      </c>
      <c r="D708" s="351" t="str">
        <f t="shared" si="22"/>
        <v>東京都羽村市</v>
      </c>
      <c r="E708" s="353">
        <v>227</v>
      </c>
      <c r="F708" s="351">
        <f t="shared" si="23"/>
        <v>1</v>
      </c>
    </row>
    <row r="709" spans="1:6">
      <c r="A709" s="353">
        <v>228</v>
      </c>
      <c r="B709" s="353" t="s">
        <v>3014</v>
      </c>
      <c r="C709" s="353" t="s">
        <v>2671</v>
      </c>
      <c r="D709" s="351" t="str">
        <f t="shared" si="22"/>
        <v>東京都あきる野市</v>
      </c>
      <c r="E709" s="353">
        <v>228</v>
      </c>
      <c r="F709" s="351">
        <f t="shared" si="23"/>
        <v>1</v>
      </c>
    </row>
    <row r="710" spans="1:6">
      <c r="A710" s="353">
        <v>229</v>
      </c>
      <c r="B710" s="353" t="s">
        <v>3014</v>
      </c>
      <c r="C710" s="353" t="s">
        <v>2683</v>
      </c>
      <c r="D710" s="351" t="str">
        <f t="shared" si="22"/>
        <v>東京都西東京市</v>
      </c>
      <c r="E710" s="353">
        <v>229</v>
      </c>
      <c r="F710" s="351">
        <f t="shared" si="23"/>
        <v>1</v>
      </c>
    </row>
    <row r="711" spans="1:6">
      <c r="A711" s="353">
        <v>303</v>
      </c>
      <c r="B711" s="353" t="s">
        <v>3014</v>
      </c>
      <c r="C711" s="353" t="s">
        <v>2695</v>
      </c>
      <c r="D711" s="351" t="str">
        <f t="shared" si="22"/>
        <v>東京都瑞穂町</v>
      </c>
      <c r="E711" s="353">
        <v>303</v>
      </c>
      <c r="F711" s="351">
        <f t="shared" si="23"/>
        <v>1</v>
      </c>
    </row>
    <row r="712" spans="1:6">
      <c r="A712" s="353">
        <v>305</v>
      </c>
      <c r="B712" s="353" t="s">
        <v>3014</v>
      </c>
      <c r="C712" s="353" t="s">
        <v>2705</v>
      </c>
      <c r="D712" s="351" t="str">
        <f t="shared" si="22"/>
        <v>東京都日の出町</v>
      </c>
      <c r="E712" s="353">
        <v>305</v>
      </c>
      <c r="F712" s="351">
        <f t="shared" si="23"/>
        <v>1</v>
      </c>
    </row>
    <row r="713" spans="1:6">
      <c r="A713" s="353">
        <v>307</v>
      </c>
      <c r="B713" s="353" t="s">
        <v>3014</v>
      </c>
      <c r="C713" s="353" t="s">
        <v>2715</v>
      </c>
      <c r="D713" s="351" t="str">
        <f t="shared" si="22"/>
        <v>東京都檜原村</v>
      </c>
      <c r="E713" s="353">
        <v>307</v>
      </c>
      <c r="F713" s="351">
        <f t="shared" si="23"/>
        <v>1</v>
      </c>
    </row>
    <row r="714" spans="1:6">
      <c r="A714" s="353">
        <v>308</v>
      </c>
      <c r="B714" s="353" t="s">
        <v>3014</v>
      </c>
      <c r="C714" s="353" t="s">
        <v>2724</v>
      </c>
      <c r="D714" s="351" t="str">
        <f t="shared" si="22"/>
        <v>東京都奥多摩町</v>
      </c>
      <c r="E714" s="353">
        <v>308</v>
      </c>
      <c r="F714" s="351">
        <f t="shared" si="23"/>
        <v>1</v>
      </c>
    </row>
    <row r="715" spans="1:6">
      <c r="A715" s="353">
        <v>361</v>
      </c>
      <c r="B715" s="353" t="s">
        <v>3014</v>
      </c>
      <c r="C715" s="353" t="s">
        <v>2734</v>
      </c>
      <c r="D715" s="351" t="str">
        <f t="shared" si="22"/>
        <v>東京都大島町</v>
      </c>
      <c r="E715" s="353">
        <v>361</v>
      </c>
      <c r="F715" s="351">
        <f t="shared" si="23"/>
        <v>1</v>
      </c>
    </row>
    <row r="716" spans="1:6">
      <c r="A716" s="353">
        <v>362</v>
      </c>
      <c r="B716" s="353" t="s">
        <v>3014</v>
      </c>
      <c r="C716" s="353" t="s">
        <v>2744</v>
      </c>
      <c r="D716" s="351" t="str">
        <f t="shared" si="22"/>
        <v>東京都利島村</v>
      </c>
      <c r="E716" s="353">
        <v>362</v>
      </c>
      <c r="F716" s="351">
        <f t="shared" si="23"/>
        <v>1</v>
      </c>
    </row>
    <row r="717" spans="1:6">
      <c r="A717" s="353">
        <v>363</v>
      </c>
      <c r="B717" s="353" t="s">
        <v>3014</v>
      </c>
      <c r="C717" s="353" t="s">
        <v>2754</v>
      </c>
      <c r="D717" s="351" t="str">
        <f t="shared" si="22"/>
        <v>東京都新島村</v>
      </c>
      <c r="E717" s="353">
        <v>363</v>
      </c>
      <c r="F717" s="351">
        <f t="shared" si="23"/>
        <v>1</v>
      </c>
    </row>
    <row r="718" spans="1:6">
      <c r="A718" s="353">
        <v>364</v>
      </c>
      <c r="B718" s="353" t="s">
        <v>3014</v>
      </c>
      <c r="C718" s="353" t="s">
        <v>2764</v>
      </c>
      <c r="D718" s="351" t="str">
        <f t="shared" si="22"/>
        <v>東京都神津島村</v>
      </c>
      <c r="E718" s="353">
        <v>364</v>
      </c>
      <c r="F718" s="351">
        <f t="shared" si="23"/>
        <v>1</v>
      </c>
    </row>
    <row r="719" spans="1:6">
      <c r="A719" s="353">
        <v>381</v>
      </c>
      <c r="B719" s="353" t="s">
        <v>3014</v>
      </c>
      <c r="C719" s="353" t="s">
        <v>2774</v>
      </c>
      <c r="D719" s="351" t="str">
        <f t="shared" si="22"/>
        <v>東京都三宅村</v>
      </c>
      <c r="E719" s="353">
        <v>381</v>
      </c>
      <c r="F719" s="351">
        <f t="shared" si="23"/>
        <v>1</v>
      </c>
    </row>
    <row r="720" spans="1:6">
      <c r="A720" s="353">
        <v>382</v>
      </c>
      <c r="B720" s="353" t="s">
        <v>3014</v>
      </c>
      <c r="C720" s="353" t="s">
        <v>2784</v>
      </c>
      <c r="D720" s="351" t="str">
        <f t="shared" si="22"/>
        <v>東京都御蔵島村</v>
      </c>
      <c r="E720" s="353">
        <v>382</v>
      </c>
      <c r="F720" s="351">
        <f t="shared" si="23"/>
        <v>1</v>
      </c>
    </row>
    <row r="721" spans="1:6">
      <c r="A721" s="353">
        <v>401</v>
      </c>
      <c r="B721" s="353" t="s">
        <v>3014</v>
      </c>
      <c r="C721" s="353" t="s">
        <v>2791</v>
      </c>
      <c r="D721" s="351" t="str">
        <f t="shared" si="22"/>
        <v>東京都八丈町</v>
      </c>
      <c r="E721" s="353">
        <v>401</v>
      </c>
      <c r="F721" s="351">
        <f t="shared" si="23"/>
        <v>1</v>
      </c>
    </row>
    <row r="722" spans="1:6">
      <c r="A722" s="353">
        <v>402</v>
      </c>
      <c r="B722" s="353" t="s">
        <v>3014</v>
      </c>
      <c r="C722" s="353" t="s">
        <v>2797</v>
      </c>
      <c r="D722" s="351" t="str">
        <f t="shared" si="22"/>
        <v>東京都青ヶ島村</v>
      </c>
      <c r="E722" s="353">
        <v>402</v>
      </c>
      <c r="F722" s="351">
        <f t="shared" si="23"/>
        <v>1</v>
      </c>
    </row>
    <row r="723" spans="1:6">
      <c r="A723" s="353">
        <v>421</v>
      </c>
      <c r="B723" s="353" t="s">
        <v>3014</v>
      </c>
      <c r="C723" s="353" t="s">
        <v>2804</v>
      </c>
      <c r="D723" s="351" t="str">
        <f t="shared" si="22"/>
        <v>東京都小笠原村</v>
      </c>
      <c r="E723" s="353">
        <v>421</v>
      </c>
      <c r="F723" s="351">
        <f t="shared" si="23"/>
        <v>1</v>
      </c>
    </row>
    <row r="724" spans="1:6">
      <c r="A724" s="353">
        <v>101</v>
      </c>
      <c r="B724" s="353" t="s">
        <v>3015</v>
      </c>
      <c r="C724" s="353" t="s">
        <v>1128</v>
      </c>
      <c r="D724" s="351" t="str">
        <f t="shared" si="22"/>
        <v>神奈川県横浜市鶴見区</v>
      </c>
      <c r="E724" s="353">
        <v>101</v>
      </c>
      <c r="F724" s="351">
        <f t="shared" si="23"/>
        <v>1</v>
      </c>
    </row>
    <row r="725" spans="1:6">
      <c r="A725" s="353">
        <v>102</v>
      </c>
      <c r="B725" s="353" t="s">
        <v>3015</v>
      </c>
      <c r="C725" s="353" t="s">
        <v>1174</v>
      </c>
      <c r="D725" s="351" t="str">
        <f t="shared" si="22"/>
        <v>神奈川県横浜市神奈川区</v>
      </c>
      <c r="E725" s="353">
        <v>102</v>
      </c>
      <c r="F725" s="351">
        <f t="shared" si="23"/>
        <v>1</v>
      </c>
    </row>
    <row r="726" spans="1:6">
      <c r="A726" s="353">
        <v>103</v>
      </c>
      <c r="B726" s="353" t="s">
        <v>3015</v>
      </c>
      <c r="C726" s="353" t="s">
        <v>1221</v>
      </c>
      <c r="D726" s="351" t="str">
        <f t="shared" si="22"/>
        <v>神奈川県横浜市西区</v>
      </c>
      <c r="E726" s="353">
        <v>103</v>
      </c>
      <c r="F726" s="351">
        <f t="shared" si="23"/>
        <v>1</v>
      </c>
    </row>
    <row r="727" spans="1:6">
      <c r="A727" s="353">
        <v>104</v>
      </c>
      <c r="B727" s="353" t="s">
        <v>3015</v>
      </c>
      <c r="C727" s="353" t="s">
        <v>1268</v>
      </c>
      <c r="D727" s="351" t="str">
        <f t="shared" si="22"/>
        <v>神奈川県横浜市中区</v>
      </c>
      <c r="E727" s="353">
        <v>104</v>
      </c>
      <c r="F727" s="351">
        <f t="shared" si="23"/>
        <v>1</v>
      </c>
    </row>
    <row r="728" spans="1:6">
      <c r="A728" s="353">
        <v>105</v>
      </c>
      <c r="B728" s="353" t="s">
        <v>3015</v>
      </c>
      <c r="C728" s="353" t="s">
        <v>1315</v>
      </c>
      <c r="D728" s="351" t="str">
        <f t="shared" si="22"/>
        <v>神奈川県横浜市南区</v>
      </c>
      <c r="E728" s="353">
        <v>105</v>
      </c>
      <c r="F728" s="351">
        <f t="shared" si="23"/>
        <v>1</v>
      </c>
    </row>
    <row r="729" spans="1:6">
      <c r="A729" s="353">
        <v>106</v>
      </c>
      <c r="B729" s="353" t="s">
        <v>3015</v>
      </c>
      <c r="C729" s="353" t="s">
        <v>1362</v>
      </c>
      <c r="D729" s="351" t="str">
        <f t="shared" si="22"/>
        <v>神奈川県横浜市保土ケ谷区</v>
      </c>
      <c r="E729" s="353">
        <v>106</v>
      </c>
      <c r="F729" s="351">
        <f t="shared" si="23"/>
        <v>1</v>
      </c>
    </row>
    <row r="730" spans="1:6">
      <c r="A730" s="353">
        <v>107</v>
      </c>
      <c r="B730" s="353" t="s">
        <v>3015</v>
      </c>
      <c r="C730" s="353" t="s">
        <v>1409</v>
      </c>
      <c r="D730" s="351" t="str">
        <f t="shared" si="22"/>
        <v>神奈川県横浜市磯子区</v>
      </c>
      <c r="E730" s="353">
        <v>107</v>
      </c>
      <c r="F730" s="351">
        <f t="shared" si="23"/>
        <v>1</v>
      </c>
    </row>
    <row r="731" spans="1:6">
      <c r="A731" s="353">
        <v>108</v>
      </c>
      <c r="B731" s="353" t="s">
        <v>3015</v>
      </c>
      <c r="C731" s="353" t="s">
        <v>1456</v>
      </c>
      <c r="D731" s="351" t="str">
        <f t="shared" si="22"/>
        <v>神奈川県横浜市金沢区</v>
      </c>
      <c r="E731" s="353">
        <v>108</v>
      </c>
      <c r="F731" s="351">
        <f t="shared" si="23"/>
        <v>1</v>
      </c>
    </row>
    <row r="732" spans="1:6">
      <c r="A732" s="353">
        <v>109</v>
      </c>
      <c r="B732" s="353" t="s">
        <v>3015</v>
      </c>
      <c r="C732" s="353" t="s">
        <v>1503</v>
      </c>
      <c r="D732" s="351" t="str">
        <f t="shared" si="22"/>
        <v>神奈川県横浜市港北区</v>
      </c>
      <c r="E732" s="353">
        <v>109</v>
      </c>
      <c r="F732" s="351">
        <f t="shared" si="23"/>
        <v>1</v>
      </c>
    </row>
    <row r="733" spans="1:6">
      <c r="A733" s="353">
        <v>110</v>
      </c>
      <c r="B733" s="353" t="s">
        <v>3015</v>
      </c>
      <c r="C733" s="353" t="s">
        <v>1550</v>
      </c>
      <c r="D733" s="351" t="str">
        <f t="shared" si="22"/>
        <v>神奈川県横浜市戸塚区</v>
      </c>
      <c r="E733" s="353">
        <v>110</v>
      </c>
      <c r="F733" s="351">
        <f t="shared" si="23"/>
        <v>1</v>
      </c>
    </row>
    <row r="734" spans="1:6">
      <c r="A734" s="353">
        <v>111</v>
      </c>
      <c r="B734" s="353" t="s">
        <v>3015</v>
      </c>
      <c r="C734" s="353" t="s">
        <v>1597</v>
      </c>
      <c r="D734" s="351" t="str">
        <f t="shared" si="22"/>
        <v>神奈川県横浜市港南区</v>
      </c>
      <c r="E734" s="353">
        <v>111</v>
      </c>
      <c r="F734" s="351">
        <f t="shared" si="23"/>
        <v>1</v>
      </c>
    </row>
    <row r="735" spans="1:6">
      <c r="A735" s="353">
        <v>112</v>
      </c>
      <c r="B735" s="353" t="s">
        <v>3015</v>
      </c>
      <c r="C735" s="353" t="s">
        <v>1644</v>
      </c>
      <c r="D735" s="351" t="str">
        <f t="shared" si="22"/>
        <v>神奈川県横浜市旭区</v>
      </c>
      <c r="E735" s="353">
        <v>112</v>
      </c>
      <c r="F735" s="351">
        <f t="shared" si="23"/>
        <v>1</v>
      </c>
    </row>
    <row r="736" spans="1:6">
      <c r="A736" s="353">
        <v>113</v>
      </c>
      <c r="B736" s="353" t="s">
        <v>3015</v>
      </c>
      <c r="C736" s="353" t="s">
        <v>1691</v>
      </c>
      <c r="D736" s="351" t="str">
        <f t="shared" si="22"/>
        <v>神奈川県横浜市緑区</v>
      </c>
      <c r="E736" s="353">
        <v>113</v>
      </c>
      <c r="F736" s="351">
        <f t="shared" si="23"/>
        <v>1</v>
      </c>
    </row>
    <row r="737" spans="1:6">
      <c r="A737" s="353">
        <v>114</v>
      </c>
      <c r="B737" s="353" t="s">
        <v>3015</v>
      </c>
      <c r="C737" s="353" t="s">
        <v>1738</v>
      </c>
      <c r="D737" s="351" t="str">
        <f t="shared" si="22"/>
        <v>神奈川県横浜市瀬谷区</v>
      </c>
      <c r="E737" s="353">
        <v>114</v>
      </c>
      <c r="F737" s="351">
        <f t="shared" si="23"/>
        <v>1</v>
      </c>
    </row>
    <row r="738" spans="1:6">
      <c r="A738" s="353">
        <v>115</v>
      </c>
      <c r="B738" s="353" t="s">
        <v>3015</v>
      </c>
      <c r="C738" s="353" t="s">
        <v>1785</v>
      </c>
      <c r="D738" s="351" t="str">
        <f t="shared" si="22"/>
        <v>神奈川県横浜市栄区</v>
      </c>
      <c r="E738" s="353">
        <v>115</v>
      </c>
      <c r="F738" s="351">
        <f t="shared" si="23"/>
        <v>1</v>
      </c>
    </row>
    <row r="739" spans="1:6">
      <c r="A739" s="353">
        <v>116</v>
      </c>
      <c r="B739" s="353" t="s">
        <v>3015</v>
      </c>
      <c r="C739" s="353" t="s">
        <v>1832</v>
      </c>
      <c r="D739" s="351" t="str">
        <f t="shared" si="22"/>
        <v>神奈川県横浜市泉区</v>
      </c>
      <c r="E739" s="353">
        <v>116</v>
      </c>
      <c r="F739" s="351">
        <f t="shared" si="23"/>
        <v>1</v>
      </c>
    </row>
    <row r="740" spans="1:6">
      <c r="A740" s="353">
        <v>117</v>
      </c>
      <c r="B740" s="353" t="s">
        <v>3015</v>
      </c>
      <c r="C740" s="353" t="s">
        <v>1878</v>
      </c>
      <c r="D740" s="351" t="str">
        <f t="shared" si="22"/>
        <v>神奈川県横浜市青葉区</v>
      </c>
      <c r="E740" s="353">
        <v>117</v>
      </c>
      <c r="F740" s="351">
        <f t="shared" si="23"/>
        <v>1</v>
      </c>
    </row>
    <row r="741" spans="1:6">
      <c r="A741" s="353">
        <v>118</v>
      </c>
      <c r="B741" s="353" t="s">
        <v>3015</v>
      </c>
      <c r="C741" s="353" t="s">
        <v>1921</v>
      </c>
      <c r="D741" s="351" t="str">
        <f t="shared" si="22"/>
        <v>神奈川県横浜市都筑区</v>
      </c>
      <c r="E741" s="353">
        <v>118</v>
      </c>
      <c r="F741" s="351">
        <f t="shared" si="23"/>
        <v>1</v>
      </c>
    </row>
    <row r="742" spans="1:6">
      <c r="A742" s="353">
        <v>131</v>
      </c>
      <c r="B742" s="353" t="s">
        <v>3015</v>
      </c>
      <c r="C742" s="353" t="s">
        <v>1963</v>
      </c>
      <c r="D742" s="351" t="str">
        <f t="shared" si="22"/>
        <v>神奈川県川崎市川崎区</v>
      </c>
      <c r="E742" s="353">
        <v>131</v>
      </c>
      <c r="F742" s="351">
        <f t="shared" si="23"/>
        <v>1</v>
      </c>
    </row>
    <row r="743" spans="1:6">
      <c r="A743" s="353">
        <v>132</v>
      </c>
      <c r="B743" s="353" t="s">
        <v>3015</v>
      </c>
      <c r="C743" s="353" t="s">
        <v>2006</v>
      </c>
      <c r="D743" s="351" t="str">
        <f t="shared" si="22"/>
        <v>神奈川県川崎市幸区</v>
      </c>
      <c r="E743" s="353">
        <v>132</v>
      </c>
      <c r="F743" s="351">
        <f t="shared" si="23"/>
        <v>1</v>
      </c>
    </row>
    <row r="744" spans="1:6">
      <c r="A744" s="353">
        <v>133</v>
      </c>
      <c r="B744" s="353" t="s">
        <v>3015</v>
      </c>
      <c r="C744" s="353" t="s">
        <v>2044</v>
      </c>
      <c r="D744" s="351" t="str">
        <f t="shared" si="22"/>
        <v>神奈川県川崎市中原区</v>
      </c>
      <c r="E744" s="353">
        <v>133</v>
      </c>
      <c r="F744" s="351">
        <f t="shared" si="23"/>
        <v>1</v>
      </c>
    </row>
    <row r="745" spans="1:6">
      <c r="A745" s="353">
        <v>134</v>
      </c>
      <c r="B745" s="353" t="s">
        <v>3015</v>
      </c>
      <c r="C745" s="353" t="s">
        <v>2080</v>
      </c>
      <c r="D745" s="351" t="str">
        <f t="shared" si="22"/>
        <v>神奈川県川崎市高津区</v>
      </c>
      <c r="E745" s="353">
        <v>134</v>
      </c>
      <c r="F745" s="351">
        <f t="shared" si="23"/>
        <v>1</v>
      </c>
    </row>
    <row r="746" spans="1:6">
      <c r="A746" s="353">
        <v>135</v>
      </c>
      <c r="B746" s="353" t="s">
        <v>3015</v>
      </c>
      <c r="C746" s="353" t="s">
        <v>2113</v>
      </c>
      <c r="D746" s="351" t="str">
        <f t="shared" si="22"/>
        <v>神奈川県川崎市多摩区</v>
      </c>
      <c r="E746" s="353">
        <v>135</v>
      </c>
      <c r="F746" s="351">
        <f t="shared" si="23"/>
        <v>1</v>
      </c>
    </row>
    <row r="747" spans="1:6">
      <c r="A747" s="353">
        <v>136</v>
      </c>
      <c r="B747" s="353" t="s">
        <v>3015</v>
      </c>
      <c r="C747" s="353" t="s">
        <v>2147</v>
      </c>
      <c r="D747" s="351" t="str">
        <f t="shared" si="22"/>
        <v>神奈川県川崎市宮前区</v>
      </c>
      <c r="E747" s="353">
        <v>136</v>
      </c>
      <c r="F747" s="351">
        <f t="shared" si="23"/>
        <v>1</v>
      </c>
    </row>
    <row r="748" spans="1:6">
      <c r="A748" s="353">
        <v>137</v>
      </c>
      <c r="B748" s="353" t="s">
        <v>3015</v>
      </c>
      <c r="C748" s="353" t="s">
        <v>2182</v>
      </c>
      <c r="D748" s="351" t="str">
        <f t="shared" si="22"/>
        <v>神奈川県川崎市麻生区</v>
      </c>
      <c r="E748" s="353">
        <v>137</v>
      </c>
      <c r="F748" s="351">
        <f t="shared" si="23"/>
        <v>1</v>
      </c>
    </row>
    <row r="749" spans="1:6">
      <c r="A749" s="353">
        <v>151</v>
      </c>
      <c r="B749" s="353" t="s">
        <v>3015</v>
      </c>
      <c r="C749" s="353" t="s">
        <v>2214</v>
      </c>
      <c r="D749" s="351" t="str">
        <f t="shared" si="22"/>
        <v>神奈川県相模原市緑区</v>
      </c>
      <c r="E749" s="353">
        <v>151</v>
      </c>
      <c r="F749" s="351">
        <f t="shared" si="23"/>
        <v>1</v>
      </c>
    </row>
    <row r="750" spans="1:6">
      <c r="A750" s="353">
        <v>152</v>
      </c>
      <c r="B750" s="353" t="s">
        <v>3015</v>
      </c>
      <c r="C750" s="353" t="s">
        <v>2246</v>
      </c>
      <c r="D750" s="351" t="str">
        <f t="shared" si="22"/>
        <v>神奈川県相模原市中央区</v>
      </c>
      <c r="E750" s="353">
        <v>152</v>
      </c>
      <c r="F750" s="351">
        <f t="shared" si="23"/>
        <v>1</v>
      </c>
    </row>
    <row r="751" spans="1:6">
      <c r="A751" s="353">
        <v>153</v>
      </c>
      <c r="B751" s="353" t="s">
        <v>3015</v>
      </c>
      <c r="C751" s="353" t="s">
        <v>2277</v>
      </c>
      <c r="D751" s="351" t="str">
        <f t="shared" si="22"/>
        <v>神奈川県相模原市南区</v>
      </c>
      <c r="E751" s="353">
        <v>153</v>
      </c>
      <c r="F751" s="351">
        <f t="shared" si="23"/>
        <v>1</v>
      </c>
    </row>
    <row r="752" spans="1:6">
      <c r="A752" s="353">
        <v>201</v>
      </c>
      <c r="B752" s="353" t="s">
        <v>3015</v>
      </c>
      <c r="C752" s="353" t="s">
        <v>2305</v>
      </c>
      <c r="D752" s="351" t="str">
        <f t="shared" si="22"/>
        <v>神奈川県横須賀市</v>
      </c>
      <c r="E752" s="353">
        <v>201</v>
      </c>
      <c r="F752" s="351">
        <f t="shared" si="23"/>
        <v>1</v>
      </c>
    </row>
    <row r="753" spans="1:6">
      <c r="A753" s="353">
        <v>203</v>
      </c>
      <c r="B753" s="353" t="s">
        <v>3015</v>
      </c>
      <c r="C753" s="353" t="s">
        <v>2334</v>
      </c>
      <c r="D753" s="351" t="str">
        <f t="shared" si="22"/>
        <v>神奈川県平塚市</v>
      </c>
      <c r="E753" s="353">
        <v>203</v>
      </c>
      <c r="F753" s="351">
        <f t="shared" si="23"/>
        <v>1</v>
      </c>
    </row>
    <row r="754" spans="1:6">
      <c r="A754" s="353">
        <v>204</v>
      </c>
      <c r="B754" s="353" t="s">
        <v>3015</v>
      </c>
      <c r="C754" s="353" t="s">
        <v>2363</v>
      </c>
      <c r="D754" s="351" t="str">
        <f t="shared" si="22"/>
        <v>神奈川県鎌倉市</v>
      </c>
      <c r="E754" s="353">
        <v>204</v>
      </c>
      <c r="F754" s="351">
        <f t="shared" si="23"/>
        <v>1</v>
      </c>
    </row>
    <row r="755" spans="1:6">
      <c r="A755" s="353">
        <v>205</v>
      </c>
      <c r="B755" s="353" t="s">
        <v>3015</v>
      </c>
      <c r="C755" s="353" t="s">
        <v>2387</v>
      </c>
      <c r="D755" s="351" t="str">
        <f t="shared" si="22"/>
        <v>神奈川県藤沢市</v>
      </c>
      <c r="E755" s="353">
        <v>205</v>
      </c>
      <c r="F755" s="351">
        <f t="shared" si="23"/>
        <v>1</v>
      </c>
    </row>
    <row r="756" spans="1:6">
      <c r="A756" s="353">
        <v>206</v>
      </c>
      <c r="B756" s="353" t="s">
        <v>3015</v>
      </c>
      <c r="C756" s="353" t="s">
        <v>2411</v>
      </c>
      <c r="D756" s="351" t="str">
        <f t="shared" si="22"/>
        <v>神奈川県小田原市</v>
      </c>
      <c r="E756" s="353">
        <v>206</v>
      </c>
      <c r="F756" s="351">
        <f t="shared" si="23"/>
        <v>1</v>
      </c>
    </row>
    <row r="757" spans="1:6">
      <c r="A757" s="353">
        <v>207</v>
      </c>
      <c r="B757" s="353" t="s">
        <v>3015</v>
      </c>
      <c r="C757" s="353" t="s">
        <v>2436</v>
      </c>
      <c r="D757" s="351" t="str">
        <f t="shared" si="22"/>
        <v>神奈川県茅ヶ崎市</v>
      </c>
      <c r="E757" s="353">
        <v>207</v>
      </c>
      <c r="F757" s="351">
        <f t="shared" si="23"/>
        <v>1</v>
      </c>
    </row>
    <row r="758" spans="1:6">
      <c r="A758" s="353">
        <v>208</v>
      </c>
      <c r="B758" s="353" t="s">
        <v>3015</v>
      </c>
      <c r="C758" s="353" t="s">
        <v>2461</v>
      </c>
      <c r="D758" s="351" t="str">
        <f t="shared" si="22"/>
        <v>神奈川県逗子市</v>
      </c>
      <c r="E758" s="353">
        <v>208</v>
      </c>
      <c r="F758" s="351">
        <f t="shared" si="23"/>
        <v>1</v>
      </c>
    </row>
    <row r="759" spans="1:6">
      <c r="A759" s="353">
        <v>210</v>
      </c>
      <c r="B759" s="353" t="s">
        <v>3015</v>
      </c>
      <c r="C759" s="353" t="s">
        <v>2483</v>
      </c>
      <c r="D759" s="351" t="str">
        <f t="shared" si="22"/>
        <v>神奈川県三浦市</v>
      </c>
      <c r="E759" s="353">
        <v>210</v>
      </c>
      <c r="F759" s="351">
        <f t="shared" si="23"/>
        <v>1</v>
      </c>
    </row>
    <row r="760" spans="1:6">
      <c r="A760" s="353">
        <v>211</v>
      </c>
      <c r="B760" s="353" t="s">
        <v>3015</v>
      </c>
      <c r="C760" s="353" t="s">
        <v>2504</v>
      </c>
      <c r="D760" s="351" t="str">
        <f t="shared" si="22"/>
        <v>神奈川県秦野市</v>
      </c>
      <c r="E760" s="353">
        <v>211</v>
      </c>
      <c r="F760" s="351">
        <f t="shared" si="23"/>
        <v>1</v>
      </c>
    </row>
    <row r="761" spans="1:6">
      <c r="A761" s="353">
        <v>212</v>
      </c>
      <c r="B761" s="353" t="s">
        <v>3015</v>
      </c>
      <c r="C761" s="353" t="s">
        <v>2524</v>
      </c>
      <c r="D761" s="351" t="str">
        <f t="shared" si="22"/>
        <v>神奈川県厚木市</v>
      </c>
      <c r="E761" s="353">
        <v>212</v>
      </c>
      <c r="F761" s="351">
        <f t="shared" si="23"/>
        <v>1</v>
      </c>
    </row>
    <row r="762" spans="1:6">
      <c r="A762" s="353">
        <v>213</v>
      </c>
      <c r="B762" s="353" t="s">
        <v>3015</v>
      </c>
      <c r="C762" s="353" t="s">
        <v>2543</v>
      </c>
      <c r="D762" s="351" t="str">
        <f t="shared" si="22"/>
        <v>神奈川県大和市</v>
      </c>
      <c r="E762" s="353">
        <v>213</v>
      </c>
      <c r="F762" s="351">
        <f t="shared" si="23"/>
        <v>1</v>
      </c>
    </row>
    <row r="763" spans="1:6">
      <c r="A763" s="353">
        <v>214</v>
      </c>
      <c r="B763" s="353" t="s">
        <v>3015</v>
      </c>
      <c r="C763" s="353" t="s">
        <v>2562</v>
      </c>
      <c r="D763" s="351" t="str">
        <f t="shared" si="22"/>
        <v>神奈川県伊勢原市</v>
      </c>
      <c r="E763" s="353">
        <v>214</v>
      </c>
      <c r="F763" s="351">
        <f t="shared" si="23"/>
        <v>1</v>
      </c>
    </row>
    <row r="764" spans="1:6">
      <c r="A764" s="353">
        <v>215</v>
      </c>
      <c r="B764" s="353" t="s">
        <v>3015</v>
      </c>
      <c r="C764" s="353" t="s">
        <v>2578</v>
      </c>
      <c r="D764" s="351" t="str">
        <f t="shared" si="22"/>
        <v>神奈川県海老名市</v>
      </c>
      <c r="E764" s="353">
        <v>215</v>
      </c>
      <c r="F764" s="351">
        <f t="shared" si="23"/>
        <v>1</v>
      </c>
    </row>
    <row r="765" spans="1:6">
      <c r="A765" s="353">
        <v>216</v>
      </c>
      <c r="B765" s="353" t="s">
        <v>3015</v>
      </c>
      <c r="C765" s="353" t="s">
        <v>2594</v>
      </c>
      <c r="D765" s="351" t="str">
        <f t="shared" si="22"/>
        <v>神奈川県座間市</v>
      </c>
      <c r="E765" s="353">
        <v>216</v>
      </c>
      <c r="F765" s="351">
        <f t="shared" si="23"/>
        <v>1</v>
      </c>
    </row>
    <row r="766" spans="1:6">
      <c r="A766" s="353">
        <v>217</v>
      </c>
      <c r="B766" s="353" t="s">
        <v>3015</v>
      </c>
      <c r="C766" s="353" t="s">
        <v>2610</v>
      </c>
      <c r="D766" s="351" t="str">
        <f t="shared" si="22"/>
        <v>神奈川県南足柄市</v>
      </c>
      <c r="E766" s="353">
        <v>217</v>
      </c>
      <c r="F766" s="351">
        <f t="shared" si="23"/>
        <v>1</v>
      </c>
    </row>
    <row r="767" spans="1:6">
      <c r="A767" s="353">
        <v>218</v>
      </c>
      <c r="B767" s="353" t="s">
        <v>3015</v>
      </c>
      <c r="C767" s="353" t="s">
        <v>2625</v>
      </c>
      <c r="D767" s="351" t="str">
        <f t="shared" si="22"/>
        <v>神奈川県綾瀬市</v>
      </c>
      <c r="E767" s="353">
        <v>218</v>
      </c>
      <c r="F767" s="351">
        <f t="shared" si="23"/>
        <v>1</v>
      </c>
    </row>
    <row r="768" spans="1:6">
      <c r="A768" s="353">
        <v>301</v>
      </c>
      <c r="B768" s="353" t="s">
        <v>3015</v>
      </c>
      <c r="C768" s="353" t="s">
        <v>2637</v>
      </c>
      <c r="D768" s="351" t="str">
        <f t="shared" si="22"/>
        <v>神奈川県葉山町</v>
      </c>
      <c r="E768" s="353">
        <v>301</v>
      </c>
      <c r="F768" s="351">
        <f t="shared" si="23"/>
        <v>1</v>
      </c>
    </row>
    <row r="769" spans="1:6">
      <c r="A769" s="353">
        <v>321</v>
      </c>
      <c r="B769" s="353" t="s">
        <v>3015</v>
      </c>
      <c r="C769" s="353" t="s">
        <v>2649</v>
      </c>
      <c r="D769" s="351" t="str">
        <f t="shared" si="22"/>
        <v>神奈川県寒川町</v>
      </c>
      <c r="E769" s="353">
        <v>321</v>
      </c>
      <c r="F769" s="351">
        <f t="shared" si="23"/>
        <v>1</v>
      </c>
    </row>
    <row r="770" spans="1:6">
      <c r="A770" s="353">
        <v>341</v>
      </c>
      <c r="B770" s="353" t="s">
        <v>3015</v>
      </c>
      <c r="C770" s="353" t="s">
        <v>2660</v>
      </c>
      <c r="D770" s="351" t="str">
        <f t="shared" si="22"/>
        <v>神奈川県大磯町</v>
      </c>
      <c r="E770" s="353">
        <v>341</v>
      </c>
      <c r="F770" s="351">
        <f t="shared" si="23"/>
        <v>1</v>
      </c>
    </row>
    <row r="771" spans="1:6">
      <c r="A771" s="353">
        <v>342</v>
      </c>
      <c r="B771" s="353" t="s">
        <v>3015</v>
      </c>
      <c r="C771" s="353" t="s">
        <v>2672</v>
      </c>
      <c r="D771" s="351" t="str">
        <f t="shared" ref="D771:D834" si="24">B771&amp;C771</f>
        <v>神奈川県二宮町</v>
      </c>
      <c r="E771" s="353">
        <v>342</v>
      </c>
      <c r="F771" s="351">
        <f t="shared" ref="F771:F834" si="25">COUNTIF(D:D,D771)</f>
        <v>1</v>
      </c>
    </row>
    <row r="772" spans="1:6">
      <c r="A772" s="353">
        <v>361</v>
      </c>
      <c r="B772" s="353" t="s">
        <v>3015</v>
      </c>
      <c r="C772" s="353" t="s">
        <v>2684</v>
      </c>
      <c r="D772" s="351" t="str">
        <f t="shared" si="24"/>
        <v>神奈川県中井町</v>
      </c>
      <c r="E772" s="353">
        <v>361</v>
      </c>
      <c r="F772" s="351">
        <f t="shared" si="25"/>
        <v>1</v>
      </c>
    </row>
    <row r="773" spans="1:6">
      <c r="A773" s="353">
        <v>362</v>
      </c>
      <c r="B773" s="353" t="s">
        <v>3015</v>
      </c>
      <c r="C773" s="353" t="s">
        <v>2696</v>
      </c>
      <c r="D773" s="351" t="str">
        <f t="shared" si="24"/>
        <v>神奈川県大井町</v>
      </c>
      <c r="E773" s="353">
        <v>362</v>
      </c>
      <c r="F773" s="351">
        <f t="shared" si="25"/>
        <v>1</v>
      </c>
    </row>
    <row r="774" spans="1:6">
      <c r="A774" s="353">
        <v>363</v>
      </c>
      <c r="B774" s="353" t="s">
        <v>3015</v>
      </c>
      <c r="C774" s="353" t="s">
        <v>2706</v>
      </c>
      <c r="D774" s="351" t="str">
        <f t="shared" si="24"/>
        <v>神奈川県松田町</v>
      </c>
      <c r="E774" s="353">
        <v>363</v>
      </c>
      <c r="F774" s="351">
        <f t="shared" si="25"/>
        <v>1</v>
      </c>
    </row>
    <row r="775" spans="1:6">
      <c r="A775" s="353">
        <v>364</v>
      </c>
      <c r="B775" s="353" t="s">
        <v>3015</v>
      </c>
      <c r="C775" s="353" t="s">
        <v>2716</v>
      </c>
      <c r="D775" s="351" t="str">
        <f t="shared" si="24"/>
        <v>神奈川県山北町</v>
      </c>
      <c r="E775" s="353">
        <v>364</v>
      </c>
      <c r="F775" s="351">
        <f t="shared" si="25"/>
        <v>1</v>
      </c>
    </row>
    <row r="776" spans="1:6">
      <c r="A776" s="353">
        <v>366</v>
      </c>
      <c r="B776" s="353" t="s">
        <v>3015</v>
      </c>
      <c r="C776" s="353" t="s">
        <v>2725</v>
      </c>
      <c r="D776" s="351" t="str">
        <f t="shared" si="24"/>
        <v>神奈川県開成町</v>
      </c>
      <c r="E776" s="353">
        <v>366</v>
      </c>
      <c r="F776" s="351">
        <f t="shared" si="25"/>
        <v>1</v>
      </c>
    </row>
    <row r="777" spans="1:6">
      <c r="A777" s="353">
        <v>382</v>
      </c>
      <c r="B777" s="353" t="s">
        <v>3015</v>
      </c>
      <c r="C777" s="353" t="s">
        <v>2735</v>
      </c>
      <c r="D777" s="351" t="str">
        <f t="shared" si="24"/>
        <v>神奈川県箱根町</v>
      </c>
      <c r="E777" s="353">
        <v>382</v>
      </c>
      <c r="F777" s="351">
        <f t="shared" si="25"/>
        <v>1</v>
      </c>
    </row>
    <row r="778" spans="1:6">
      <c r="A778" s="353">
        <v>383</v>
      </c>
      <c r="B778" s="353" t="s">
        <v>3015</v>
      </c>
      <c r="C778" s="353" t="s">
        <v>2745</v>
      </c>
      <c r="D778" s="351" t="str">
        <f t="shared" si="24"/>
        <v>神奈川県真鶴町</v>
      </c>
      <c r="E778" s="353">
        <v>383</v>
      </c>
      <c r="F778" s="351">
        <f t="shared" si="25"/>
        <v>1</v>
      </c>
    </row>
    <row r="779" spans="1:6">
      <c r="A779" s="353">
        <v>384</v>
      </c>
      <c r="B779" s="353" t="s">
        <v>3015</v>
      </c>
      <c r="C779" s="353" t="s">
        <v>2755</v>
      </c>
      <c r="D779" s="351" t="str">
        <f t="shared" si="24"/>
        <v>神奈川県湯河原町</v>
      </c>
      <c r="E779" s="353">
        <v>384</v>
      </c>
      <c r="F779" s="351">
        <f t="shared" si="25"/>
        <v>1</v>
      </c>
    </row>
    <row r="780" spans="1:6">
      <c r="A780" s="353">
        <v>401</v>
      </c>
      <c r="B780" s="353" t="s">
        <v>3015</v>
      </c>
      <c r="C780" s="353" t="s">
        <v>2765</v>
      </c>
      <c r="D780" s="351" t="str">
        <f t="shared" si="24"/>
        <v>神奈川県愛川町</v>
      </c>
      <c r="E780" s="353">
        <v>401</v>
      </c>
      <c r="F780" s="351">
        <f t="shared" si="25"/>
        <v>1</v>
      </c>
    </row>
    <row r="781" spans="1:6">
      <c r="A781" s="353">
        <v>402</v>
      </c>
      <c r="B781" s="353" t="s">
        <v>3015</v>
      </c>
      <c r="C781" s="353" t="s">
        <v>2775</v>
      </c>
      <c r="D781" s="351" t="str">
        <f t="shared" si="24"/>
        <v>神奈川県清川村</v>
      </c>
      <c r="E781" s="353">
        <v>402</v>
      </c>
      <c r="F781" s="351">
        <f t="shared" si="25"/>
        <v>1</v>
      </c>
    </row>
    <row r="782" spans="1:6">
      <c r="A782" s="353">
        <v>101</v>
      </c>
      <c r="B782" s="353" t="s">
        <v>3016</v>
      </c>
      <c r="C782" s="353" t="s">
        <v>1129</v>
      </c>
      <c r="D782" s="351" t="str">
        <f t="shared" si="24"/>
        <v>新潟県新潟市北区</v>
      </c>
      <c r="E782" s="353">
        <v>101</v>
      </c>
      <c r="F782" s="351">
        <f t="shared" si="25"/>
        <v>1</v>
      </c>
    </row>
    <row r="783" spans="1:6">
      <c r="A783" s="353">
        <v>102</v>
      </c>
      <c r="B783" s="353" t="s">
        <v>3016</v>
      </c>
      <c r="C783" s="353" t="s">
        <v>1175</v>
      </c>
      <c r="D783" s="351" t="str">
        <f t="shared" si="24"/>
        <v>新潟県新潟市東区</v>
      </c>
      <c r="E783" s="353">
        <v>102</v>
      </c>
      <c r="F783" s="351">
        <f t="shared" si="25"/>
        <v>1</v>
      </c>
    </row>
    <row r="784" spans="1:6">
      <c r="A784" s="353">
        <v>103</v>
      </c>
      <c r="B784" s="353" t="s">
        <v>3016</v>
      </c>
      <c r="C784" s="353" t="s">
        <v>1222</v>
      </c>
      <c r="D784" s="351" t="str">
        <f t="shared" si="24"/>
        <v>新潟県新潟市中央区</v>
      </c>
      <c r="E784" s="353">
        <v>103</v>
      </c>
      <c r="F784" s="351">
        <f t="shared" si="25"/>
        <v>1</v>
      </c>
    </row>
    <row r="785" spans="1:6">
      <c r="A785" s="353">
        <v>104</v>
      </c>
      <c r="B785" s="353" t="s">
        <v>3016</v>
      </c>
      <c r="C785" s="353" t="s">
        <v>1269</v>
      </c>
      <c r="D785" s="351" t="str">
        <f t="shared" si="24"/>
        <v>新潟県新潟市江南区</v>
      </c>
      <c r="E785" s="353">
        <v>104</v>
      </c>
      <c r="F785" s="351">
        <f t="shared" si="25"/>
        <v>1</v>
      </c>
    </row>
    <row r="786" spans="1:6">
      <c r="A786" s="353">
        <v>105</v>
      </c>
      <c r="B786" s="353" t="s">
        <v>3016</v>
      </c>
      <c r="C786" s="353" t="s">
        <v>1316</v>
      </c>
      <c r="D786" s="351" t="str">
        <f t="shared" si="24"/>
        <v>新潟県新潟市秋葉区</v>
      </c>
      <c r="E786" s="353">
        <v>105</v>
      </c>
      <c r="F786" s="351">
        <f t="shared" si="25"/>
        <v>1</v>
      </c>
    </row>
    <row r="787" spans="1:6">
      <c r="A787" s="353">
        <v>106</v>
      </c>
      <c r="B787" s="353" t="s">
        <v>3016</v>
      </c>
      <c r="C787" s="353" t="s">
        <v>1363</v>
      </c>
      <c r="D787" s="351" t="str">
        <f t="shared" si="24"/>
        <v>新潟県新潟市南区</v>
      </c>
      <c r="E787" s="353">
        <v>106</v>
      </c>
      <c r="F787" s="351">
        <f t="shared" si="25"/>
        <v>1</v>
      </c>
    </row>
    <row r="788" spans="1:6">
      <c r="A788" s="353">
        <v>107</v>
      </c>
      <c r="B788" s="353" t="s">
        <v>3016</v>
      </c>
      <c r="C788" s="353" t="s">
        <v>1410</v>
      </c>
      <c r="D788" s="351" t="str">
        <f t="shared" si="24"/>
        <v>新潟県新潟市西区</v>
      </c>
      <c r="E788" s="353">
        <v>107</v>
      </c>
      <c r="F788" s="351">
        <f t="shared" si="25"/>
        <v>1</v>
      </c>
    </row>
    <row r="789" spans="1:6">
      <c r="A789" s="353">
        <v>108</v>
      </c>
      <c r="B789" s="353" t="s">
        <v>3016</v>
      </c>
      <c r="C789" s="353" t="s">
        <v>1457</v>
      </c>
      <c r="D789" s="351" t="str">
        <f t="shared" si="24"/>
        <v>新潟県新潟市西蒲区</v>
      </c>
      <c r="E789" s="353">
        <v>108</v>
      </c>
      <c r="F789" s="351">
        <f t="shared" si="25"/>
        <v>1</v>
      </c>
    </row>
    <row r="790" spans="1:6">
      <c r="A790" s="353">
        <v>202</v>
      </c>
      <c r="B790" s="353" t="s">
        <v>3016</v>
      </c>
      <c r="C790" s="353" t="s">
        <v>1504</v>
      </c>
      <c r="D790" s="351" t="str">
        <f t="shared" si="24"/>
        <v>新潟県長岡市</v>
      </c>
      <c r="E790" s="353">
        <v>202</v>
      </c>
      <c r="F790" s="351">
        <f t="shared" si="25"/>
        <v>1</v>
      </c>
    </row>
    <row r="791" spans="1:6">
      <c r="A791" s="353">
        <v>204</v>
      </c>
      <c r="B791" s="353" t="s">
        <v>3016</v>
      </c>
      <c r="C791" s="353" t="s">
        <v>1551</v>
      </c>
      <c r="D791" s="351" t="str">
        <f t="shared" si="24"/>
        <v>新潟県三条市</v>
      </c>
      <c r="E791" s="353">
        <v>204</v>
      </c>
      <c r="F791" s="351">
        <f t="shared" si="25"/>
        <v>1</v>
      </c>
    </row>
    <row r="792" spans="1:6">
      <c r="A792" s="353">
        <v>205</v>
      </c>
      <c r="B792" s="353" t="s">
        <v>3016</v>
      </c>
      <c r="C792" s="353" t="s">
        <v>1598</v>
      </c>
      <c r="D792" s="351" t="str">
        <f t="shared" si="24"/>
        <v>新潟県柏崎市</v>
      </c>
      <c r="E792" s="353">
        <v>205</v>
      </c>
      <c r="F792" s="351">
        <f t="shared" si="25"/>
        <v>1</v>
      </c>
    </row>
    <row r="793" spans="1:6">
      <c r="A793" s="353">
        <v>206</v>
      </c>
      <c r="B793" s="353" t="s">
        <v>3016</v>
      </c>
      <c r="C793" s="353" t="s">
        <v>1645</v>
      </c>
      <c r="D793" s="351" t="str">
        <f t="shared" si="24"/>
        <v>新潟県新発田市</v>
      </c>
      <c r="E793" s="353">
        <v>206</v>
      </c>
      <c r="F793" s="351">
        <f t="shared" si="25"/>
        <v>1</v>
      </c>
    </row>
    <row r="794" spans="1:6">
      <c r="A794" s="353">
        <v>208</v>
      </c>
      <c r="B794" s="353" t="s">
        <v>3016</v>
      </c>
      <c r="C794" s="353" t="s">
        <v>1692</v>
      </c>
      <c r="D794" s="351" t="str">
        <f t="shared" si="24"/>
        <v>新潟県小千谷市</v>
      </c>
      <c r="E794" s="353">
        <v>208</v>
      </c>
      <c r="F794" s="351">
        <f t="shared" si="25"/>
        <v>1</v>
      </c>
    </row>
    <row r="795" spans="1:6">
      <c r="A795" s="353">
        <v>209</v>
      </c>
      <c r="B795" s="353" t="s">
        <v>3016</v>
      </c>
      <c r="C795" s="353" t="s">
        <v>1739</v>
      </c>
      <c r="D795" s="351" t="str">
        <f t="shared" si="24"/>
        <v>新潟県加茂市</v>
      </c>
      <c r="E795" s="353">
        <v>209</v>
      </c>
      <c r="F795" s="351">
        <f t="shared" si="25"/>
        <v>1</v>
      </c>
    </row>
    <row r="796" spans="1:6">
      <c r="A796" s="353">
        <v>210</v>
      </c>
      <c r="B796" s="353" t="s">
        <v>3016</v>
      </c>
      <c r="C796" s="353" t="s">
        <v>1786</v>
      </c>
      <c r="D796" s="351" t="str">
        <f t="shared" si="24"/>
        <v>新潟県十日町市</v>
      </c>
      <c r="E796" s="353">
        <v>210</v>
      </c>
      <c r="F796" s="351">
        <f t="shared" si="25"/>
        <v>1</v>
      </c>
    </row>
    <row r="797" spans="1:6">
      <c r="A797" s="353">
        <v>211</v>
      </c>
      <c r="B797" s="353" t="s">
        <v>3016</v>
      </c>
      <c r="C797" s="353" t="s">
        <v>1833</v>
      </c>
      <c r="D797" s="351" t="str">
        <f t="shared" si="24"/>
        <v>新潟県見附市</v>
      </c>
      <c r="E797" s="353">
        <v>211</v>
      </c>
      <c r="F797" s="351">
        <f t="shared" si="25"/>
        <v>1</v>
      </c>
    </row>
    <row r="798" spans="1:6">
      <c r="A798" s="353">
        <v>212</v>
      </c>
      <c r="B798" s="353" t="s">
        <v>3016</v>
      </c>
      <c r="C798" s="353" t="s">
        <v>1879</v>
      </c>
      <c r="D798" s="351" t="str">
        <f t="shared" si="24"/>
        <v>新潟県村上市</v>
      </c>
      <c r="E798" s="353">
        <v>212</v>
      </c>
      <c r="F798" s="351">
        <f t="shared" si="25"/>
        <v>1</v>
      </c>
    </row>
    <row r="799" spans="1:6">
      <c r="A799" s="353">
        <v>213</v>
      </c>
      <c r="B799" s="353" t="s">
        <v>3016</v>
      </c>
      <c r="C799" s="353" t="s">
        <v>1922</v>
      </c>
      <c r="D799" s="351" t="str">
        <f t="shared" si="24"/>
        <v>新潟県燕市</v>
      </c>
      <c r="E799" s="353">
        <v>213</v>
      </c>
      <c r="F799" s="351">
        <f t="shared" si="25"/>
        <v>1</v>
      </c>
    </row>
    <row r="800" spans="1:6">
      <c r="A800" s="353">
        <v>216</v>
      </c>
      <c r="B800" s="353" t="s">
        <v>3016</v>
      </c>
      <c r="C800" s="353" t="s">
        <v>1964</v>
      </c>
      <c r="D800" s="351" t="str">
        <f t="shared" si="24"/>
        <v>新潟県糸魚川市</v>
      </c>
      <c r="E800" s="353">
        <v>216</v>
      </c>
      <c r="F800" s="351">
        <f t="shared" si="25"/>
        <v>1</v>
      </c>
    </row>
    <row r="801" spans="1:6">
      <c r="A801" s="353">
        <v>217</v>
      </c>
      <c r="B801" s="353" t="s">
        <v>3016</v>
      </c>
      <c r="C801" s="353" t="s">
        <v>2007</v>
      </c>
      <c r="D801" s="351" t="str">
        <f t="shared" si="24"/>
        <v>新潟県妙高市</v>
      </c>
      <c r="E801" s="353">
        <v>217</v>
      </c>
      <c r="F801" s="351">
        <f t="shared" si="25"/>
        <v>1</v>
      </c>
    </row>
    <row r="802" spans="1:6">
      <c r="A802" s="353">
        <v>218</v>
      </c>
      <c r="B802" s="353" t="s">
        <v>3016</v>
      </c>
      <c r="C802" s="353" t="s">
        <v>2045</v>
      </c>
      <c r="D802" s="351" t="str">
        <f t="shared" si="24"/>
        <v>新潟県五泉市</v>
      </c>
      <c r="E802" s="353">
        <v>218</v>
      </c>
      <c r="F802" s="351">
        <f t="shared" si="25"/>
        <v>1</v>
      </c>
    </row>
    <row r="803" spans="1:6">
      <c r="A803" s="353">
        <v>222</v>
      </c>
      <c r="B803" s="353" t="s">
        <v>3016</v>
      </c>
      <c r="C803" s="353" t="s">
        <v>2081</v>
      </c>
      <c r="D803" s="351" t="str">
        <f t="shared" si="24"/>
        <v>新潟県上越市</v>
      </c>
      <c r="E803" s="353">
        <v>222</v>
      </c>
      <c r="F803" s="351">
        <f t="shared" si="25"/>
        <v>1</v>
      </c>
    </row>
    <row r="804" spans="1:6">
      <c r="A804" s="353">
        <v>223</v>
      </c>
      <c r="B804" s="353" t="s">
        <v>3016</v>
      </c>
      <c r="C804" s="353" t="s">
        <v>2114</v>
      </c>
      <c r="D804" s="351" t="str">
        <f t="shared" si="24"/>
        <v>新潟県阿賀野市</v>
      </c>
      <c r="E804" s="353">
        <v>223</v>
      </c>
      <c r="F804" s="351">
        <f t="shared" si="25"/>
        <v>1</v>
      </c>
    </row>
    <row r="805" spans="1:6">
      <c r="A805" s="353">
        <v>224</v>
      </c>
      <c r="B805" s="353" t="s">
        <v>3016</v>
      </c>
      <c r="C805" s="353" t="s">
        <v>2148</v>
      </c>
      <c r="D805" s="351" t="str">
        <f t="shared" si="24"/>
        <v>新潟県佐渡市</v>
      </c>
      <c r="E805" s="353">
        <v>224</v>
      </c>
      <c r="F805" s="351">
        <f t="shared" si="25"/>
        <v>1</v>
      </c>
    </row>
    <row r="806" spans="1:6">
      <c r="A806" s="353">
        <v>225</v>
      </c>
      <c r="B806" s="353" t="s">
        <v>3016</v>
      </c>
      <c r="C806" s="353" t="s">
        <v>2183</v>
      </c>
      <c r="D806" s="351" t="str">
        <f t="shared" si="24"/>
        <v>新潟県魚沼市</v>
      </c>
      <c r="E806" s="353">
        <v>225</v>
      </c>
      <c r="F806" s="351">
        <f t="shared" si="25"/>
        <v>1</v>
      </c>
    </row>
    <row r="807" spans="1:6">
      <c r="A807" s="353">
        <v>226</v>
      </c>
      <c r="B807" s="353" t="s">
        <v>3016</v>
      </c>
      <c r="C807" s="353" t="s">
        <v>2215</v>
      </c>
      <c r="D807" s="351" t="str">
        <f t="shared" si="24"/>
        <v>新潟県南魚沼市</v>
      </c>
      <c r="E807" s="353">
        <v>226</v>
      </c>
      <c r="F807" s="351">
        <f t="shared" si="25"/>
        <v>1</v>
      </c>
    </row>
    <row r="808" spans="1:6">
      <c r="A808" s="353">
        <v>227</v>
      </c>
      <c r="B808" s="353" t="s">
        <v>3016</v>
      </c>
      <c r="C808" s="353" t="s">
        <v>2247</v>
      </c>
      <c r="D808" s="351" t="str">
        <f t="shared" si="24"/>
        <v>新潟県胎内市</v>
      </c>
      <c r="E808" s="353">
        <v>227</v>
      </c>
      <c r="F808" s="351">
        <f t="shared" si="25"/>
        <v>1</v>
      </c>
    </row>
    <row r="809" spans="1:6">
      <c r="A809" s="353">
        <v>307</v>
      </c>
      <c r="B809" s="353" t="s">
        <v>3016</v>
      </c>
      <c r="C809" s="353" t="s">
        <v>2278</v>
      </c>
      <c r="D809" s="351" t="str">
        <f t="shared" si="24"/>
        <v>新潟県聖籠町</v>
      </c>
      <c r="E809" s="353">
        <v>307</v>
      </c>
      <c r="F809" s="351">
        <f t="shared" si="25"/>
        <v>1</v>
      </c>
    </row>
    <row r="810" spans="1:6">
      <c r="A810" s="353">
        <v>342</v>
      </c>
      <c r="B810" s="353" t="s">
        <v>3016</v>
      </c>
      <c r="C810" s="353" t="s">
        <v>2306</v>
      </c>
      <c r="D810" s="351" t="str">
        <f t="shared" si="24"/>
        <v>新潟県弥彦村</v>
      </c>
      <c r="E810" s="353">
        <v>342</v>
      </c>
      <c r="F810" s="351">
        <f t="shared" si="25"/>
        <v>1</v>
      </c>
    </row>
    <row r="811" spans="1:6">
      <c r="A811" s="353">
        <v>361</v>
      </c>
      <c r="B811" s="353" t="s">
        <v>3016</v>
      </c>
      <c r="C811" s="353" t="s">
        <v>2335</v>
      </c>
      <c r="D811" s="351" t="str">
        <f t="shared" si="24"/>
        <v>新潟県田上町</v>
      </c>
      <c r="E811" s="353">
        <v>361</v>
      </c>
      <c r="F811" s="351">
        <f t="shared" si="25"/>
        <v>1</v>
      </c>
    </row>
    <row r="812" spans="1:6">
      <c r="A812" s="353">
        <v>385</v>
      </c>
      <c r="B812" s="353" t="s">
        <v>3016</v>
      </c>
      <c r="C812" s="353" t="s">
        <v>2364</v>
      </c>
      <c r="D812" s="351" t="str">
        <f t="shared" si="24"/>
        <v>新潟県阿賀町</v>
      </c>
      <c r="E812" s="353">
        <v>385</v>
      </c>
      <c r="F812" s="351">
        <f t="shared" si="25"/>
        <v>1</v>
      </c>
    </row>
    <row r="813" spans="1:6">
      <c r="A813" s="353">
        <v>405</v>
      </c>
      <c r="B813" s="353" t="s">
        <v>3016</v>
      </c>
      <c r="C813" s="353" t="s">
        <v>2388</v>
      </c>
      <c r="D813" s="351" t="str">
        <f t="shared" si="24"/>
        <v>新潟県出雲崎町</v>
      </c>
      <c r="E813" s="353">
        <v>405</v>
      </c>
      <c r="F813" s="351">
        <f t="shared" si="25"/>
        <v>1</v>
      </c>
    </row>
    <row r="814" spans="1:6">
      <c r="A814" s="353">
        <v>461</v>
      </c>
      <c r="B814" s="353" t="s">
        <v>3016</v>
      </c>
      <c r="C814" s="353" t="s">
        <v>2412</v>
      </c>
      <c r="D814" s="351" t="str">
        <f t="shared" si="24"/>
        <v>新潟県湯沢町</v>
      </c>
      <c r="E814" s="353">
        <v>461</v>
      </c>
      <c r="F814" s="351">
        <f t="shared" si="25"/>
        <v>1</v>
      </c>
    </row>
    <row r="815" spans="1:6">
      <c r="A815" s="353">
        <v>482</v>
      </c>
      <c r="B815" s="353" t="s">
        <v>3016</v>
      </c>
      <c r="C815" s="353" t="s">
        <v>2437</v>
      </c>
      <c r="D815" s="351" t="str">
        <f t="shared" si="24"/>
        <v>新潟県津南町</v>
      </c>
      <c r="E815" s="353">
        <v>482</v>
      </c>
      <c r="F815" s="351">
        <f t="shared" si="25"/>
        <v>1</v>
      </c>
    </row>
    <row r="816" spans="1:6">
      <c r="A816" s="353">
        <v>504</v>
      </c>
      <c r="B816" s="353" t="s">
        <v>3016</v>
      </c>
      <c r="C816" s="353" t="s">
        <v>2462</v>
      </c>
      <c r="D816" s="351" t="str">
        <f t="shared" si="24"/>
        <v>新潟県刈羽村</v>
      </c>
      <c r="E816" s="353">
        <v>504</v>
      </c>
      <c r="F816" s="351">
        <f t="shared" si="25"/>
        <v>1</v>
      </c>
    </row>
    <row r="817" spans="1:6">
      <c r="A817" s="353">
        <v>581</v>
      </c>
      <c r="B817" s="353" t="s">
        <v>3016</v>
      </c>
      <c r="C817" s="353" t="s">
        <v>2484</v>
      </c>
      <c r="D817" s="351" t="str">
        <f t="shared" si="24"/>
        <v>新潟県関川村</v>
      </c>
      <c r="E817" s="353">
        <v>581</v>
      </c>
      <c r="F817" s="351">
        <f t="shared" si="25"/>
        <v>1</v>
      </c>
    </row>
    <row r="818" spans="1:6">
      <c r="A818" s="353">
        <v>586</v>
      </c>
      <c r="B818" s="353" t="s">
        <v>3016</v>
      </c>
      <c r="C818" s="353" t="s">
        <v>2505</v>
      </c>
      <c r="D818" s="351" t="str">
        <f t="shared" si="24"/>
        <v>新潟県粟島浦村</v>
      </c>
      <c r="E818" s="353">
        <v>586</v>
      </c>
      <c r="F818" s="351">
        <f t="shared" si="25"/>
        <v>1</v>
      </c>
    </row>
    <row r="819" spans="1:6">
      <c r="A819" s="353">
        <v>201</v>
      </c>
      <c r="B819" s="353" t="s">
        <v>3017</v>
      </c>
      <c r="C819" s="353" t="s">
        <v>1130</v>
      </c>
      <c r="D819" s="351" t="str">
        <f t="shared" si="24"/>
        <v>富山県富山市</v>
      </c>
      <c r="E819" s="353">
        <v>201</v>
      </c>
      <c r="F819" s="351">
        <f t="shared" si="25"/>
        <v>1</v>
      </c>
    </row>
    <row r="820" spans="1:6">
      <c r="A820" s="353">
        <v>202</v>
      </c>
      <c r="B820" s="353" t="s">
        <v>3017</v>
      </c>
      <c r="C820" s="353" t="s">
        <v>1176</v>
      </c>
      <c r="D820" s="351" t="str">
        <f t="shared" si="24"/>
        <v>富山県高岡市</v>
      </c>
      <c r="E820" s="353">
        <v>202</v>
      </c>
      <c r="F820" s="351">
        <f t="shared" si="25"/>
        <v>1</v>
      </c>
    </row>
    <row r="821" spans="1:6">
      <c r="A821" s="353">
        <v>204</v>
      </c>
      <c r="B821" s="353" t="s">
        <v>3017</v>
      </c>
      <c r="C821" s="353" t="s">
        <v>1223</v>
      </c>
      <c r="D821" s="351" t="str">
        <f t="shared" si="24"/>
        <v>富山県魚津市</v>
      </c>
      <c r="E821" s="353">
        <v>204</v>
      </c>
      <c r="F821" s="351">
        <f t="shared" si="25"/>
        <v>1</v>
      </c>
    </row>
    <row r="822" spans="1:6">
      <c r="A822" s="353">
        <v>205</v>
      </c>
      <c r="B822" s="353" t="s">
        <v>3017</v>
      </c>
      <c r="C822" s="353" t="s">
        <v>1270</v>
      </c>
      <c r="D822" s="351" t="str">
        <f t="shared" si="24"/>
        <v>富山県氷見市</v>
      </c>
      <c r="E822" s="353">
        <v>205</v>
      </c>
      <c r="F822" s="351">
        <f t="shared" si="25"/>
        <v>1</v>
      </c>
    </row>
    <row r="823" spans="1:6">
      <c r="A823" s="353">
        <v>206</v>
      </c>
      <c r="B823" s="353" t="s">
        <v>3017</v>
      </c>
      <c r="C823" s="353" t="s">
        <v>1317</v>
      </c>
      <c r="D823" s="351" t="str">
        <f t="shared" si="24"/>
        <v>富山県滑川市</v>
      </c>
      <c r="E823" s="353">
        <v>206</v>
      </c>
      <c r="F823" s="351">
        <f t="shared" si="25"/>
        <v>1</v>
      </c>
    </row>
    <row r="824" spans="1:6">
      <c r="A824" s="353">
        <v>207</v>
      </c>
      <c r="B824" s="353" t="s">
        <v>3017</v>
      </c>
      <c r="C824" s="353" t="s">
        <v>1364</v>
      </c>
      <c r="D824" s="351" t="str">
        <f t="shared" si="24"/>
        <v>富山県黒部市</v>
      </c>
      <c r="E824" s="353">
        <v>207</v>
      </c>
      <c r="F824" s="351">
        <f t="shared" si="25"/>
        <v>1</v>
      </c>
    </row>
    <row r="825" spans="1:6">
      <c r="A825" s="353">
        <v>208</v>
      </c>
      <c r="B825" s="353" t="s">
        <v>3017</v>
      </c>
      <c r="C825" s="353" t="s">
        <v>1411</v>
      </c>
      <c r="D825" s="351" t="str">
        <f t="shared" si="24"/>
        <v>富山県砺波市</v>
      </c>
      <c r="E825" s="353">
        <v>208</v>
      </c>
      <c r="F825" s="351">
        <f t="shared" si="25"/>
        <v>1</v>
      </c>
    </row>
    <row r="826" spans="1:6">
      <c r="A826" s="353">
        <v>209</v>
      </c>
      <c r="B826" s="353" t="s">
        <v>3017</v>
      </c>
      <c r="C826" s="353" t="s">
        <v>1458</v>
      </c>
      <c r="D826" s="351" t="str">
        <f t="shared" si="24"/>
        <v>富山県小矢部市</v>
      </c>
      <c r="E826" s="353">
        <v>209</v>
      </c>
      <c r="F826" s="351">
        <f t="shared" si="25"/>
        <v>1</v>
      </c>
    </row>
    <row r="827" spans="1:6">
      <c r="A827" s="353">
        <v>210</v>
      </c>
      <c r="B827" s="353" t="s">
        <v>3017</v>
      </c>
      <c r="C827" s="353" t="s">
        <v>1505</v>
      </c>
      <c r="D827" s="351" t="str">
        <f t="shared" si="24"/>
        <v>富山県南砺市</v>
      </c>
      <c r="E827" s="353">
        <v>210</v>
      </c>
      <c r="F827" s="351">
        <f t="shared" si="25"/>
        <v>1</v>
      </c>
    </row>
    <row r="828" spans="1:6">
      <c r="A828" s="353">
        <v>211</v>
      </c>
      <c r="B828" s="353" t="s">
        <v>3017</v>
      </c>
      <c r="C828" s="353" t="s">
        <v>1552</v>
      </c>
      <c r="D828" s="351" t="str">
        <f t="shared" si="24"/>
        <v>富山県射水市</v>
      </c>
      <c r="E828" s="353">
        <v>211</v>
      </c>
      <c r="F828" s="351">
        <f t="shared" si="25"/>
        <v>1</v>
      </c>
    </row>
    <row r="829" spans="1:6">
      <c r="A829" s="353">
        <v>321</v>
      </c>
      <c r="B829" s="353" t="s">
        <v>3017</v>
      </c>
      <c r="C829" s="353" t="s">
        <v>1599</v>
      </c>
      <c r="D829" s="351" t="str">
        <f t="shared" si="24"/>
        <v>富山県舟橋村</v>
      </c>
      <c r="E829" s="353">
        <v>321</v>
      </c>
      <c r="F829" s="351">
        <f t="shared" si="25"/>
        <v>1</v>
      </c>
    </row>
    <row r="830" spans="1:6">
      <c r="A830" s="353">
        <v>322</v>
      </c>
      <c r="B830" s="353" t="s">
        <v>3017</v>
      </c>
      <c r="C830" s="353" t="s">
        <v>1646</v>
      </c>
      <c r="D830" s="351" t="str">
        <f t="shared" si="24"/>
        <v>富山県上市町</v>
      </c>
      <c r="E830" s="353">
        <v>322</v>
      </c>
      <c r="F830" s="351">
        <f t="shared" si="25"/>
        <v>1</v>
      </c>
    </row>
    <row r="831" spans="1:6">
      <c r="A831" s="353">
        <v>323</v>
      </c>
      <c r="B831" s="353" t="s">
        <v>3017</v>
      </c>
      <c r="C831" s="353" t="s">
        <v>1693</v>
      </c>
      <c r="D831" s="351" t="str">
        <f t="shared" si="24"/>
        <v>富山県立山町</v>
      </c>
      <c r="E831" s="353">
        <v>323</v>
      </c>
      <c r="F831" s="351">
        <f t="shared" si="25"/>
        <v>1</v>
      </c>
    </row>
    <row r="832" spans="1:6">
      <c r="A832" s="353">
        <v>342</v>
      </c>
      <c r="B832" s="353" t="s">
        <v>3017</v>
      </c>
      <c r="C832" s="353" t="s">
        <v>1740</v>
      </c>
      <c r="D832" s="351" t="str">
        <f t="shared" si="24"/>
        <v>富山県入善町</v>
      </c>
      <c r="E832" s="353">
        <v>342</v>
      </c>
      <c r="F832" s="351">
        <f t="shared" si="25"/>
        <v>1</v>
      </c>
    </row>
    <row r="833" spans="1:6">
      <c r="A833" s="353">
        <v>343</v>
      </c>
      <c r="B833" s="353" t="s">
        <v>3017</v>
      </c>
      <c r="C833" s="353" t="s">
        <v>1787</v>
      </c>
      <c r="D833" s="351" t="str">
        <f t="shared" si="24"/>
        <v>富山県朝日町</v>
      </c>
      <c r="E833" s="353">
        <v>343</v>
      </c>
      <c r="F833" s="351">
        <f t="shared" si="25"/>
        <v>1</v>
      </c>
    </row>
    <row r="834" spans="1:6">
      <c r="A834" s="353">
        <v>201</v>
      </c>
      <c r="B834" s="353" t="s">
        <v>3018</v>
      </c>
      <c r="C834" s="353" t="s">
        <v>1131</v>
      </c>
      <c r="D834" s="351" t="str">
        <f t="shared" si="24"/>
        <v>石川県金沢市</v>
      </c>
      <c r="E834" s="353">
        <v>201</v>
      </c>
      <c r="F834" s="351">
        <f t="shared" si="25"/>
        <v>1</v>
      </c>
    </row>
    <row r="835" spans="1:6">
      <c r="A835" s="353">
        <v>202</v>
      </c>
      <c r="B835" s="353" t="s">
        <v>3018</v>
      </c>
      <c r="C835" s="353" t="s">
        <v>1177</v>
      </c>
      <c r="D835" s="351" t="str">
        <f t="shared" ref="D835:D898" si="26">B835&amp;C835</f>
        <v>石川県七尾市</v>
      </c>
      <c r="E835" s="353">
        <v>202</v>
      </c>
      <c r="F835" s="351">
        <f t="shared" ref="F835:F898" si="27">COUNTIF(D:D,D835)</f>
        <v>1</v>
      </c>
    </row>
    <row r="836" spans="1:6">
      <c r="A836" s="353">
        <v>203</v>
      </c>
      <c r="B836" s="353" t="s">
        <v>3018</v>
      </c>
      <c r="C836" s="353" t="s">
        <v>1224</v>
      </c>
      <c r="D836" s="351" t="str">
        <f t="shared" si="26"/>
        <v>石川県小松市</v>
      </c>
      <c r="E836" s="353">
        <v>203</v>
      </c>
      <c r="F836" s="351">
        <f t="shared" si="27"/>
        <v>1</v>
      </c>
    </row>
    <row r="837" spans="1:6">
      <c r="A837" s="353">
        <v>204</v>
      </c>
      <c r="B837" s="353" t="s">
        <v>3018</v>
      </c>
      <c r="C837" s="353" t="s">
        <v>1271</v>
      </c>
      <c r="D837" s="351" t="str">
        <f t="shared" si="26"/>
        <v>石川県輪島市</v>
      </c>
      <c r="E837" s="353">
        <v>204</v>
      </c>
      <c r="F837" s="351">
        <f t="shared" si="27"/>
        <v>1</v>
      </c>
    </row>
    <row r="838" spans="1:6">
      <c r="A838" s="353">
        <v>205</v>
      </c>
      <c r="B838" s="353" t="s">
        <v>3018</v>
      </c>
      <c r="C838" s="353" t="s">
        <v>1318</v>
      </c>
      <c r="D838" s="351" t="str">
        <f t="shared" si="26"/>
        <v>石川県珠洲市</v>
      </c>
      <c r="E838" s="353">
        <v>205</v>
      </c>
      <c r="F838" s="351">
        <f t="shared" si="27"/>
        <v>1</v>
      </c>
    </row>
    <row r="839" spans="1:6">
      <c r="A839" s="353">
        <v>206</v>
      </c>
      <c r="B839" s="353" t="s">
        <v>3018</v>
      </c>
      <c r="C839" s="353" t="s">
        <v>1365</v>
      </c>
      <c r="D839" s="351" t="str">
        <f t="shared" si="26"/>
        <v>石川県加賀市</v>
      </c>
      <c r="E839" s="353">
        <v>206</v>
      </c>
      <c r="F839" s="351">
        <f t="shared" si="27"/>
        <v>1</v>
      </c>
    </row>
    <row r="840" spans="1:6">
      <c r="A840" s="353">
        <v>207</v>
      </c>
      <c r="B840" s="353" t="s">
        <v>3018</v>
      </c>
      <c r="C840" s="353" t="s">
        <v>1412</v>
      </c>
      <c r="D840" s="351" t="str">
        <f t="shared" si="26"/>
        <v>石川県羽咋市</v>
      </c>
      <c r="E840" s="353">
        <v>207</v>
      </c>
      <c r="F840" s="351">
        <f t="shared" si="27"/>
        <v>1</v>
      </c>
    </row>
    <row r="841" spans="1:6">
      <c r="A841" s="353">
        <v>209</v>
      </c>
      <c r="B841" s="353" t="s">
        <v>3018</v>
      </c>
      <c r="C841" s="353" t="s">
        <v>1459</v>
      </c>
      <c r="D841" s="351" t="str">
        <f t="shared" si="26"/>
        <v>石川県かほく市</v>
      </c>
      <c r="E841" s="353">
        <v>209</v>
      </c>
      <c r="F841" s="351">
        <f t="shared" si="27"/>
        <v>1</v>
      </c>
    </row>
    <row r="842" spans="1:6">
      <c r="A842" s="353">
        <v>210</v>
      </c>
      <c r="B842" s="353" t="s">
        <v>3018</v>
      </c>
      <c r="C842" s="353" t="s">
        <v>1506</v>
      </c>
      <c r="D842" s="351" t="str">
        <f t="shared" si="26"/>
        <v>石川県白山市</v>
      </c>
      <c r="E842" s="353">
        <v>210</v>
      </c>
      <c r="F842" s="351">
        <f t="shared" si="27"/>
        <v>1</v>
      </c>
    </row>
    <row r="843" spans="1:6">
      <c r="A843" s="353">
        <v>211</v>
      </c>
      <c r="B843" s="353" t="s">
        <v>3018</v>
      </c>
      <c r="C843" s="353" t="s">
        <v>1553</v>
      </c>
      <c r="D843" s="351" t="str">
        <f t="shared" si="26"/>
        <v>石川県能美市</v>
      </c>
      <c r="E843" s="353">
        <v>211</v>
      </c>
      <c r="F843" s="351">
        <f t="shared" si="27"/>
        <v>1</v>
      </c>
    </row>
    <row r="844" spans="1:6">
      <c r="A844" s="353">
        <v>212</v>
      </c>
      <c r="B844" s="353" t="s">
        <v>3018</v>
      </c>
      <c r="C844" s="353" t="s">
        <v>1600</v>
      </c>
      <c r="D844" s="351" t="str">
        <f t="shared" si="26"/>
        <v>石川県野々市市</v>
      </c>
      <c r="E844" s="353">
        <v>212</v>
      </c>
      <c r="F844" s="351">
        <f t="shared" si="27"/>
        <v>1</v>
      </c>
    </row>
    <row r="845" spans="1:6">
      <c r="A845" s="353">
        <v>324</v>
      </c>
      <c r="B845" s="353" t="s">
        <v>3018</v>
      </c>
      <c r="C845" s="353" t="s">
        <v>1647</v>
      </c>
      <c r="D845" s="351" t="str">
        <f t="shared" si="26"/>
        <v>石川県川北町</v>
      </c>
      <c r="E845" s="353">
        <v>324</v>
      </c>
      <c r="F845" s="351">
        <f t="shared" si="27"/>
        <v>1</v>
      </c>
    </row>
    <row r="846" spans="1:6">
      <c r="A846" s="353">
        <v>361</v>
      </c>
      <c r="B846" s="353" t="s">
        <v>3018</v>
      </c>
      <c r="C846" s="353" t="s">
        <v>1694</v>
      </c>
      <c r="D846" s="351" t="str">
        <f t="shared" si="26"/>
        <v>石川県津幡町</v>
      </c>
      <c r="E846" s="353">
        <v>361</v>
      </c>
      <c r="F846" s="351">
        <f t="shared" si="27"/>
        <v>1</v>
      </c>
    </row>
    <row r="847" spans="1:6">
      <c r="A847" s="353">
        <v>365</v>
      </c>
      <c r="B847" s="353" t="s">
        <v>3018</v>
      </c>
      <c r="C847" s="353" t="s">
        <v>1741</v>
      </c>
      <c r="D847" s="351" t="str">
        <f t="shared" si="26"/>
        <v>石川県内灘町</v>
      </c>
      <c r="E847" s="353">
        <v>365</v>
      </c>
      <c r="F847" s="351">
        <f t="shared" si="27"/>
        <v>1</v>
      </c>
    </row>
    <row r="848" spans="1:6">
      <c r="A848" s="353">
        <v>384</v>
      </c>
      <c r="B848" s="353" t="s">
        <v>3018</v>
      </c>
      <c r="C848" s="353" t="s">
        <v>1788</v>
      </c>
      <c r="D848" s="351" t="str">
        <f t="shared" si="26"/>
        <v>石川県志賀町</v>
      </c>
      <c r="E848" s="353">
        <v>384</v>
      </c>
      <c r="F848" s="351">
        <f t="shared" si="27"/>
        <v>1</v>
      </c>
    </row>
    <row r="849" spans="1:6">
      <c r="A849" s="353">
        <v>386</v>
      </c>
      <c r="B849" s="353" t="s">
        <v>3018</v>
      </c>
      <c r="C849" s="353" t="s">
        <v>1834</v>
      </c>
      <c r="D849" s="351" t="str">
        <f t="shared" si="26"/>
        <v>石川県宝達志水町</v>
      </c>
      <c r="E849" s="353">
        <v>386</v>
      </c>
      <c r="F849" s="351">
        <f t="shared" si="27"/>
        <v>1</v>
      </c>
    </row>
    <row r="850" spans="1:6">
      <c r="A850" s="353">
        <v>407</v>
      </c>
      <c r="B850" s="353" t="s">
        <v>3018</v>
      </c>
      <c r="C850" s="353" t="s">
        <v>1880</v>
      </c>
      <c r="D850" s="351" t="str">
        <f t="shared" si="26"/>
        <v>石川県中能登町</v>
      </c>
      <c r="E850" s="353">
        <v>407</v>
      </c>
      <c r="F850" s="351">
        <f t="shared" si="27"/>
        <v>1</v>
      </c>
    </row>
    <row r="851" spans="1:6">
      <c r="A851" s="353">
        <v>461</v>
      </c>
      <c r="B851" s="353" t="s">
        <v>3018</v>
      </c>
      <c r="C851" s="353" t="s">
        <v>1923</v>
      </c>
      <c r="D851" s="351" t="str">
        <f t="shared" si="26"/>
        <v>石川県穴水町</v>
      </c>
      <c r="E851" s="353">
        <v>461</v>
      </c>
      <c r="F851" s="351">
        <f t="shared" si="27"/>
        <v>1</v>
      </c>
    </row>
    <row r="852" spans="1:6">
      <c r="A852" s="353">
        <v>463</v>
      </c>
      <c r="B852" s="353" t="s">
        <v>3018</v>
      </c>
      <c r="C852" s="353" t="s">
        <v>1965</v>
      </c>
      <c r="D852" s="351" t="str">
        <f t="shared" si="26"/>
        <v>石川県能登町</v>
      </c>
      <c r="E852" s="353">
        <v>463</v>
      </c>
      <c r="F852" s="351">
        <f t="shared" si="27"/>
        <v>1</v>
      </c>
    </row>
    <row r="853" spans="1:6">
      <c r="A853" s="353">
        <v>201</v>
      </c>
      <c r="B853" s="353" t="s">
        <v>3019</v>
      </c>
      <c r="C853" s="353" t="s">
        <v>1132</v>
      </c>
      <c r="D853" s="351" t="str">
        <f t="shared" si="26"/>
        <v>福井県福井市</v>
      </c>
      <c r="E853" s="353">
        <v>201</v>
      </c>
      <c r="F853" s="351">
        <f t="shared" si="27"/>
        <v>1</v>
      </c>
    </row>
    <row r="854" spans="1:6">
      <c r="A854" s="353">
        <v>202</v>
      </c>
      <c r="B854" s="353" t="s">
        <v>3019</v>
      </c>
      <c r="C854" s="353" t="s">
        <v>1178</v>
      </c>
      <c r="D854" s="351" t="str">
        <f t="shared" si="26"/>
        <v>福井県敦賀市</v>
      </c>
      <c r="E854" s="353">
        <v>202</v>
      </c>
      <c r="F854" s="351">
        <f t="shared" si="27"/>
        <v>1</v>
      </c>
    </row>
    <row r="855" spans="1:6">
      <c r="A855" s="353">
        <v>204</v>
      </c>
      <c r="B855" s="353" t="s">
        <v>3019</v>
      </c>
      <c r="C855" s="353" t="s">
        <v>1225</v>
      </c>
      <c r="D855" s="351" t="str">
        <f t="shared" si="26"/>
        <v>福井県小浜市</v>
      </c>
      <c r="E855" s="353">
        <v>204</v>
      </c>
      <c r="F855" s="351">
        <f t="shared" si="27"/>
        <v>1</v>
      </c>
    </row>
    <row r="856" spans="1:6">
      <c r="A856" s="353">
        <v>205</v>
      </c>
      <c r="B856" s="353" t="s">
        <v>3019</v>
      </c>
      <c r="C856" s="353" t="s">
        <v>1272</v>
      </c>
      <c r="D856" s="351" t="str">
        <f t="shared" si="26"/>
        <v>福井県大野市</v>
      </c>
      <c r="E856" s="353">
        <v>205</v>
      </c>
      <c r="F856" s="351">
        <f t="shared" si="27"/>
        <v>1</v>
      </c>
    </row>
    <row r="857" spans="1:6">
      <c r="A857" s="353">
        <v>206</v>
      </c>
      <c r="B857" s="353" t="s">
        <v>3019</v>
      </c>
      <c r="C857" s="353" t="s">
        <v>1319</v>
      </c>
      <c r="D857" s="351" t="str">
        <f t="shared" si="26"/>
        <v>福井県勝山市</v>
      </c>
      <c r="E857" s="353">
        <v>206</v>
      </c>
      <c r="F857" s="351">
        <f t="shared" si="27"/>
        <v>1</v>
      </c>
    </row>
    <row r="858" spans="1:6">
      <c r="A858" s="353">
        <v>207</v>
      </c>
      <c r="B858" s="353" t="s">
        <v>3019</v>
      </c>
      <c r="C858" s="353" t="s">
        <v>1366</v>
      </c>
      <c r="D858" s="351" t="str">
        <f t="shared" si="26"/>
        <v>福井県鯖江市</v>
      </c>
      <c r="E858" s="353">
        <v>207</v>
      </c>
      <c r="F858" s="351">
        <f t="shared" si="27"/>
        <v>1</v>
      </c>
    </row>
    <row r="859" spans="1:6">
      <c r="A859" s="353">
        <v>208</v>
      </c>
      <c r="B859" s="353" t="s">
        <v>3019</v>
      </c>
      <c r="C859" s="353" t="s">
        <v>1413</v>
      </c>
      <c r="D859" s="351" t="str">
        <f t="shared" si="26"/>
        <v>福井県あわら市</v>
      </c>
      <c r="E859" s="353">
        <v>208</v>
      </c>
      <c r="F859" s="351">
        <f t="shared" si="27"/>
        <v>1</v>
      </c>
    </row>
    <row r="860" spans="1:6">
      <c r="A860" s="353">
        <v>209</v>
      </c>
      <c r="B860" s="353" t="s">
        <v>3019</v>
      </c>
      <c r="C860" s="353" t="s">
        <v>1460</v>
      </c>
      <c r="D860" s="351" t="str">
        <f t="shared" si="26"/>
        <v>福井県越前市</v>
      </c>
      <c r="E860" s="353">
        <v>209</v>
      </c>
      <c r="F860" s="351">
        <f t="shared" si="27"/>
        <v>1</v>
      </c>
    </row>
    <row r="861" spans="1:6">
      <c r="A861" s="353">
        <v>210</v>
      </c>
      <c r="B861" s="353" t="s">
        <v>3019</v>
      </c>
      <c r="C861" s="353" t="s">
        <v>1507</v>
      </c>
      <c r="D861" s="351" t="str">
        <f t="shared" si="26"/>
        <v>福井県坂井市</v>
      </c>
      <c r="E861" s="353">
        <v>210</v>
      </c>
      <c r="F861" s="351">
        <f t="shared" si="27"/>
        <v>1</v>
      </c>
    </row>
    <row r="862" spans="1:6">
      <c r="A862" s="353">
        <v>322</v>
      </c>
      <c r="B862" s="353" t="s">
        <v>3019</v>
      </c>
      <c r="C862" s="353" t="s">
        <v>1554</v>
      </c>
      <c r="D862" s="351" t="str">
        <f t="shared" si="26"/>
        <v>福井県永平寺町</v>
      </c>
      <c r="E862" s="353">
        <v>322</v>
      </c>
      <c r="F862" s="351">
        <f t="shared" si="27"/>
        <v>1</v>
      </c>
    </row>
    <row r="863" spans="1:6">
      <c r="A863" s="353">
        <v>382</v>
      </c>
      <c r="B863" s="353" t="s">
        <v>3019</v>
      </c>
      <c r="C863" s="353" t="s">
        <v>1601</v>
      </c>
      <c r="D863" s="351" t="str">
        <f t="shared" si="26"/>
        <v>福井県池田町</v>
      </c>
      <c r="E863" s="353">
        <v>382</v>
      </c>
      <c r="F863" s="351">
        <f t="shared" si="27"/>
        <v>1</v>
      </c>
    </row>
    <row r="864" spans="1:6">
      <c r="A864" s="353">
        <v>404</v>
      </c>
      <c r="B864" s="353" t="s">
        <v>3019</v>
      </c>
      <c r="C864" s="353" t="s">
        <v>1648</v>
      </c>
      <c r="D864" s="351" t="str">
        <f t="shared" si="26"/>
        <v>福井県南越前町</v>
      </c>
      <c r="E864" s="353">
        <v>404</v>
      </c>
      <c r="F864" s="351">
        <f t="shared" si="27"/>
        <v>1</v>
      </c>
    </row>
    <row r="865" spans="1:6">
      <c r="A865" s="353">
        <v>423</v>
      </c>
      <c r="B865" s="353" t="s">
        <v>3019</v>
      </c>
      <c r="C865" s="353" t="s">
        <v>1695</v>
      </c>
      <c r="D865" s="351" t="str">
        <f t="shared" si="26"/>
        <v>福井県越前町</v>
      </c>
      <c r="E865" s="353">
        <v>423</v>
      </c>
      <c r="F865" s="351">
        <f t="shared" si="27"/>
        <v>1</v>
      </c>
    </row>
    <row r="866" spans="1:6">
      <c r="A866" s="353">
        <v>442</v>
      </c>
      <c r="B866" s="353" t="s">
        <v>3019</v>
      </c>
      <c r="C866" s="353" t="s">
        <v>1742</v>
      </c>
      <c r="D866" s="351" t="str">
        <f t="shared" si="26"/>
        <v>福井県美浜町</v>
      </c>
      <c r="E866" s="353">
        <v>442</v>
      </c>
      <c r="F866" s="351">
        <f t="shared" si="27"/>
        <v>1</v>
      </c>
    </row>
    <row r="867" spans="1:6">
      <c r="A867" s="353">
        <v>481</v>
      </c>
      <c r="B867" s="353" t="s">
        <v>3019</v>
      </c>
      <c r="C867" s="353" t="s">
        <v>1789</v>
      </c>
      <c r="D867" s="351" t="str">
        <f t="shared" si="26"/>
        <v>福井県高浜町</v>
      </c>
      <c r="E867" s="353">
        <v>481</v>
      </c>
      <c r="F867" s="351">
        <f t="shared" si="27"/>
        <v>1</v>
      </c>
    </row>
    <row r="868" spans="1:6">
      <c r="A868" s="353">
        <v>483</v>
      </c>
      <c r="B868" s="353" t="s">
        <v>3019</v>
      </c>
      <c r="C868" s="353" t="s">
        <v>1835</v>
      </c>
      <c r="D868" s="351" t="str">
        <f t="shared" si="26"/>
        <v>福井県おおい町</v>
      </c>
      <c r="E868" s="353">
        <v>483</v>
      </c>
      <c r="F868" s="351">
        <f t="shared" si="27"/>
        <v>1</v>
      </c>
    </row>
    <row r="869" spans="1:6">
      <c r="A869" s="353">
        <v>501</v>
      </c>
      <c r="B869" s="353" t="s">
        <v>3019</v>
      </c>
      <c r="C869" s="353" t="s">
        <v>1881</v>
      </c>
      <c r="D869" s="351" t="str">
        <f t="shared" si="26"/>
        <v>福井県若狭町</v>
      </c>
      <c r="E869" s="353">
        <v>501</v>
      </c>
      <c r="F869" s="351">
        <f t="shared" si="27"/>
        <v>1</v>
      </c>
    </row>
    <row r="870" spans="1:6">
      <c r="A870" s="353">
        <v>201</v>
      </c>
      <c r="B870" s="353" t="s">
        <v>3020</v>
      </c>
      <c r="C870" s="353" t="s">
        <v>1133</v>
      </c>
      <c r="D870" s="351" t="str">
        <f t="shared" si="26"/>
        <v>山梨県甲府市</v>
      </c>
      <c r="E870" s="353">
        <v>201</v>
      </c>
      <c r="F870" s="351">
        <f t="shared" si="27"/>
        <v>1</v>
      </c>
    </row>
    <row r="871" spans="1:6">
      <c r="A871" s="353">
        <v>202</v>
      </c>
      <c r="B871" s="353" t="s">
        <v>3020</v>
      </c>
      <c r="C871" s="353" t="s">
        <v>1179</v>
      </c>
      <c r="D871" s="351" t="str">
        <f t="shared" si="26"/>
        <v>山梨県富士吉田市</v>
      </c>
      <c r="E871" s="353">
        <v>202</v>
      </c>
      <c r="F871" s="351">
        <f t="shared" si="27"/>
        <v>1</v>
      </c>
    </row>
    <row r="872" spans="1:6">
      <c r="A872" s="353">
        <v>204</v>
      </c>
      <c r="B872" s="353" t="s">
        <v>3020</v>
      </c>
      <c r="C872" s="353" t="s">
        <v>1226</v>
      </c>
      <c r="D872" s="351" t="str">
        <f t="shared" si="26"/>
        <v>山梨県都留市</v>
      </c>
      <c r="E872" s="353">
        <v>204</v>
      </c>
      <c r="F872" s="351">
        <f t="shared" si="27"/>
        <v>1</v>
      </c>
    </row>
    <row r="873" spans="1:6">
      <c r="A873" s="353">
        <v>205</v>
      </c>
      <c r="B873" s="353" t="s">
        <v>3020</v>
      </c>
      <c r="C873" s="353" t="s">
        <v>1273</v>
      </c>
      <c r="D873" s="351" t="str">
        <f t="shared" si="26"/>
        <v>山梨県山梨市</v>
      </c>
      <c r="E873" s="353">
        <v>205</v>
      </c>
      <c r="F873" s="351">
        <f t="shared" si="27"/>
        <v>1</v>
      </c>
    </row>
    <row r="874" spans="1:6">
      <c r="A874" s="353">
        <v>206</v>
      </c>
      <c r="B874" s="353" t="s">
        <v>3020</v>
      </c>
      <c r="C874" s="353" t="s">
        <v>1320</v>
      </c>
      <c r="D874" s="351" t="str">
        <f t="shared" si="26"/>
        <v>山梨県大月市</v>
      </c>
      <c r="E874" s="353">
        <v>206</v>
      </c>
      <c r="F874" s="351">
        <f t="shared" si="27"/>
        <v>1</v>
      </c>
    </row>
    <row r="875" spans="1:6">
      <c r="A875" s="353">
        <v>207</v>
      </c>
      <c r="B875" s="353" t="s">
        <v>3020</v>
      </c>
      <c r="C875" s="353" t="s">
        <v>1367</v>
      </c>
      <c r="D875" s="351" t="str">
        <f t="shared" si="26"/>
        <v>山梨県韮崎市</v>
      </c>
      <c r="E875" s="353">
        <v>207</v>
      </c>
      <c r="F875" s="351">
        <f t="shared" si="27"/>
        <v>1</v>
      </c>
    </row>
    <row r="876" spans="1:6">
      <c r="A876" s="353">
        <v>208</v>
      </c>
      <c r="B876" s="353" t="s">
        <v>3020</v>
      </c>
      <c r="C876" s="353" t="s">
        <v>1414</v>
      </c>
      <c r="D876" s="351" t="str">
        <f t="shared" si="26"/>
        <v>山梨県南アルプス市</v>
      </c>
      <c r="E876" s="353">
        <v>208</v>
      </c>
      <c r="F876" s="351">
        <f t="shared" si="27"/>
        <v>1</v>
      </c>
    </row>
    <row r="877" spans="1:6">
      <c r="A877" s="353">
        <v>209</v>
      </c>
      <c r="B877" s="353" t="s">
        <v>3020</v>
      </c>
      <c r="C877" s="353" t="s">
        <v>1461</v>
      </c>
      <c r="D877" s="351" t="str">
        <f t="shared" si="26"/>
        <v>山梨県北杜市</v>
      </c>
      <c r="E877" s="353">
        <v>209</v>
      </c>
      <c r="F877" s="351">
        <f t="shared" si="27"/>
        <v>1</v>
      </c>
    </row>
    <row r="878" spans="1:6">
      <c r="A878" s="353">
        <v>210</v>
      </c>
      <c r="B878" s="353" t="s">
        <v>3020</v>
      </c>
      <c r="C878" s="353" t="s">
        <v>1508</v>
      </c>
      <c r="D878" s="351" t="str">
        <f t="shared" si="26"/>
        <v>山梨県甲斐市</v>
      </c>
      <c r="E878" s="353">
        <v>210</v>
      </c>
      <c r="F878" s="351">
        <f t="shared" si="27"/>
        <v>1</v>
      </c>
    </row>
    <row r="879" spans="1:6">
      <c r="A879" s="353">
        <v>211</v>
      </c>
      <c r="B879" s="353" t="s">
        <v>3020</v>
      </c>
      <c r="C879" s="353" t="s">
        <v>1555</v>
      </c>
      <c r="D879" s="351" t="str">
        <f t="shared" si="26"/>
        <v>山梨県笛吹市</v>
      </c>
      <c r="E879" s="353">
        <v>211</v>
      </c>
      <c r="F879" s="351">
        <f t="shared" si="27"/>
        <v>1</v>
      </c>
    </row>
    <row r="880" spans="1:6">
      <c r="A880" s="353">
        <v>212</v>
      </c>
      <c r="B880" s="353" t="s">
        <v>3020</v>
      </c>
      <c r="C880" s="353" t="s">
        <v>1602</v>
      </c>
      <c r="D880" s="351" t="str">
        <f t="shared" si="26"/>
        <v>山梨県上野原市</v>
      </c>
      <c r="E880" s="353">
        <v>212</v>
      </c>
      <c r="F880" s="351">
        <f t="shared" si="27"/>
        <v>1</v>
      </c>
    </row>
    <row r="881" spans="1:6">
      <c r="A881" s="353">
        <v>213</v>
      </c>
      <c r="B881" s="353" t="s">
        <v>3020</v>
      </c>
      <c r="C881" s="353" t="s">
        <v>1649</v>
      </c>
      <c r="D881" s="351" t="str">
        <f t="shared" si="26"/>
        <v>山梨県甲州市</v>
      </c>
      <c r="E881" s="353">
        <v>213</v>
      </c>
      <c r="F881" s="351">
        <f t="shared" si="27"/>
        <v>1</v>
      </c>
    </row>
    <row r="882" spans="1:6">
      <c r="A882" s="353">
        <v>214</v>
      </c>
      <c r="B882" s="353" t="s">
        <v>3020</v>
      </c>
      <c r="C882" s="353" t="s">
        <v>1696</v>
      </c>
      <c r="D882" s="351" t="str">
        <f t="shared" si="26"/>
        <v>山梨県中央市</v>
      </c>
      <c r="E882" s="353">
        <v>214</v>
      </c>
      <c r="F882" s="351">
        <f t="shared" si="27"/>
        <v>1</v>
      </c>
    </row>
    <row r="883" spans="1:6">
      <c r="A883" s="353">
        <v>346</v>
      </c>
      <c r="B883" s="353" t="s">
        <v>3020</v>
      </c>
      <c r="C883" s="353" t="s">
        <v>1743</v>
      </c>
      <c r="D883" s="351" t="str">
        <f t="shared" si="26"/>
        <v>山梨県市川三郷町</v>
      </c>
      <c r="E883" s="353">
        <v>346</v>
      </c>
      <c r="F883" s="351">
        <f t="shared" si="27"/>
        <v>1</v>
      </c>
    </row>
    <row r="884" spans="1:6">
      <c r="A884" s="353">
        <v>364</v>
      </c>
      <c r="B884" s="353" t="s">
        <v>3020</v>
      </c>
      <c r="C884" s="353" t="s">
        <v>1790</v>
      </c>
      <c r="D884" s="351" t="str">
        <f t="shared" si="26"/>
        <v>山梨県早川町</v>
      </c>
      <c r="E884" s="353">
        <v>364</v>
      </c>
      <c r="F884" s="351">
        <f t="shared" si="27"/>
        <v>1</v>
      </c>
    </row>
    <row r="885" spans="1:6">
      <c r="A885" s="353">
        <v>365</v>
      </c>
      <c r="B885" s="353" t="s">
        <v>3020</v>
      </c>
      <c r="C885" s="353" t="s">
        <v>1836</v>
      </c>
      <c r="D885" s="351" t="str">
        <f t="shared" si="26"/>
        <v>山梨県身延町</v>
      </c>
      <c r="E885" s="353">
        <v>365</v>
      </c>
      <c r="F885" s="351">
        <f t="shared" si="27"/>
        <v>1</v>
      </c>
    </row>
    <row r="886" spans="1:6">
      <c r="A886" s="353">
        <v>366</v>
      </c>
      <c r="B886" s="353" t="s">
        <v>3020</v>
      </c>
      <c r="C886" s="353" t="s">
        <v>1802</v>
      </c>
      <c r="D886" s="351" t="str">
        <f t="shared" si="26"/>
        <v>山梨県南部町</v>
      </c>
      <c r="E886" s="353">
        <v>366</v>
      </c>
      <c r="F886" s="351">
        <f t="shared" si="27"/>
        <v>1</v>
      </c>
    </row>
    <row r="887" spans="1:6">
      <c r="A887" s="353">
        <v>368</v>
      </c>
      <c r="B887" s="353" t="s">
        <v>3020</v>
      </c>
      <c r="C887" s="353" t="s">
        <v>1924</v>
      </c>
      <c r="D887" s="351" t="str">
        <f t="shared" si="26"/>
        <v>山梨県富士川町</v>
      </c>
      <c r="E887" s="353">
        <v>368</v>
      </c>
      <c r="F887" s="351">
        <f t="shared" si="27"/>
        <v>1</v>
      </c>
    </row>
    <row r="888" spans="1:6">
      <c r="A888" s="353">
        <v>384</v>
      </c>
      <c r="B888" s="353" t="s">
        <v>3020</v>
      </c>
      <c r="C888" s="353" t="s">
        <v>1966</v>
      </c>
      <c r="D888" s="351" t="str">
        <f t="shared" si="26"/>
        <v>山梨県昭和町</v>
      </c>
      <c r="E888" s="353">
        <v>384</v>
      </c>
      <c r="F888" s="351">
        <f t="shared" si="27"/>
        <v>1</v>
      </c>
    </row>
    <row r="889" spans="1:6">
      <c r="A889" s="353">
        <v>422</v>
      </c>
      <c r="B889" s="353" t="s">
        <v>3020</v>
      </c>
      <c r="C889" s="353" t="s">
        <v>2008</v>
      </c>
      <c r="D889" s="351" t="str">
        <f t="shared" si="26"/>
        <v>山梨県道志村</v>
      </c>
      <c r="E889" s="353">
        <v>422</v>
      </c>
      <c r="F889" s="351">
        <f t="shared" si="27"/>
        <v>1</v>
      </c>
    </row>
    <row r="890" spans="1:6">
      <c r="A890" s="353">
        <v>423</v>
      </c>
      <c r="B890" s="353" t="s">
        <v>3020</v>
      </c>
      <c r="C890" s="353" t="s">
        <v>2046</v>
      </c>
      <c r="D890" s="351" t="str">
        <f t="shared" si="26"/>
        <v>山梨県西桂町</v>
      </c>
      <c r="E890" s="353">
        <v>423</v>
      </c>
      <c r="F890" s="351">
        <f t="shared" si="27"/>
        <v>1</v>
      </c>
    </row>
    <row r="891" spans="1:6">
      <c r="A891" s="353">
        <v>424</v>
      </c>
      <c r="B891" s="353" t="s">
        <v>3020</v>
      </c>
      <c r="C891" s="353" t="s">
        <v>2082</v>
      </c>
      <c r="D891" s="351" t="str">
        <f t="shared" si="26"/>
        <v>山梨県忍野村</v>
      </c>
      <c r="E891" s="353">
        <v>424</v>
      </c>
      <c r="F891" s="351">
        <f t="shared" si="27"/>
        <v>1</v>
      </c>
    </row>
    <row r="892" spans="1:6">
      <c r="A892" s="353">
        <v>425</v>
      </c>
      <c r="B892" s="353" t="s">
        <v>3020</v>
      </c>
      <c r="C892" s="353" t="s">
        <v>2115</v>
      </c>
      <c r="D892" s="351" t="str">
        <f t="shared" si="26"/>
        <v>山梨県山中湖村</v>
      </c>
      <c r="E892" s="353">
        <v>425</v>
      </c>
      <c r="F892" s="351">
        <f t="shared" si="27"/>
        <v>1</v>
      </c>
    </row>
    <row r="893" spans="1:6">
      <c r="A893" s="353">
        <v>429</v>
      </c>
      <c r="B893" s="353" t="s">
        <v>3020</v>
      </c>
      <c r="C893" s="353" t="s">
        <v>2149</v>
      </c>
      <c r="D893" s="351" t="str">
        <f t="shared" si="26"/>
        <v>山梨県鳴沢村</v>
      </c>
      <c r="E893" s="353">
        <v>429</v>
      </c>
      <c r="F893" s="351">
        <f t="shared" si="27"/>
        <v>1</v>
      </c>
    </row>
    <row r="894" spans="1:6">
      <c r="A894" s="353">
        <v>430</v>
      </c>
      <c r="B894" s="353" t="s">
        <v>3020</v>
      </c>
      <c r="C894" s="353" t="s">
        <v>2184</v>
      </c>
      <c r="D894" s="351" t="str">
        <f t="shared" si="26"/>
        <v>山梨県富士河口湖町</v>
      </c>
      <c r="E894" s="353">
        <v>430</v>
      </c>
      <c r="F894" s="351">
        <f t="shared" si="27"/>
        <v>1</v>
      </c>
    </row>
    <row r="895" spans="1:6">
      <c r="A895" s="353">
        <v>442</v>
      </c>
      <c r="B895" s="353" t="s">
        <v>3020</v>
      </c>
      <c r="C895" s="353" t="s">
        <v>2216</v>
      </c>
      <c r="D895" s="351" t="str">
        <f t="shared" si="26"/>
        <v>山梨県小菅村</v>
      </c>
      <c r="E895" s="353">
        <v>442</v>
      </c>
      <c r="F895" s="351">
        <f t="shared" si="27"/>
        <v>1</v>
      </c>
    </row>
    <row r="896" spans="1:6">
      <c r="A896" s="353">
        <v>443</v>
      </c>
      <c r="B896" s="353" t="s">
        <v>3020</v>
      </c>
      <c r="C896" s="353" t="s">
        <v>2248</v>
      </c>
      <c r="D896" s="351" t="str">
        <f t="shared" si="26"/>
        <v>山梨県丹波山村</v>
      </c>
      <c r="E896" s="353">
        <v>443</v>
      </c>
      <c r="F896" s="351">
        <f t="shared" si="27"/>
        <v>1</v>
      </c>
    </row>
    <row r="897" spans="1:6">
      <c r="A897" s="353">
        <v>201</v>
      </c>
      <c r="B897" s="353" t="s">
        <v>1087</v>
      </c>
      <c r="C897" s="353" t="s">
        <v>1134</v>
      </c>
      <c r="D897" s="351" t="str">
        <f t="shared" si="26"/>
        <v>長野県長野市</v>
      </c>
      <c r="E897" s="353">
        <v>201</v>
      </c>
      <c r="F897" s="351">
        <f t="shared" si="27"/>
        <v>1</v>
      </c>
    </row>
    <row r="898" spans="1:6">
      <c r="A898" s="353">
        <v>202</v>
      </c>
      <c r="B898" s="353" t="s">
        <v>1087</v>
      </c>
      <c r="C898" s="353" t="s">
        <v>1180</v>
      </c>
      <c r="D898" s="351" t="str">
        <f t="shared" si="26"/>
        <v>長野県松本市</v>
      </c>
      <c r="E898" s="353">
        <v>202</v>
      </c>
      <c r="F898" s="351">
        <f t="shared" si="27"/>
        <v>1</v>
      </c>
    </row>
    <row r="899" spans="1:6">
      <c r="A899" s="353">
        <v>203</v>
      </c>
      <c r="B899" s="353" t="s">
        <v>1087</v>
      </c>
      <c r="C899" s="353" t="s">
        <v>1227</v>
      </c>
      <c r="D899" s="351" t="str">
        <f t="shared" ref="D899:D962" si="28">B899&amp;C899</f>
        <v>長野県上田市</v>
      </c>
      <c r="E899" s="353">
        <v>203</v>
      </c>
      <c r="F899" s="351">
        <f t="shared" ref="F899:F962" si="29">COUNTIF(D:D,D899)</f>
        <v>1</v>
      </c>
    </row>
    <row r="900" spans="1:6">
      <c r="A900" s="353">
        <v>204</v>
      </c>
      <c r="B900" s="353" t="s">
        <v>1087</v>
      </c>
      <c r="C900" s="353" t="s">
        <v>1274</v>
      </c>
      <c r="D900" s="351" t="str">
        <f t="shared" si="28"/>
        <v>長野県岡谷市</v>
      </c>
      <c r="E900" s="353">
        <v>204</v>
      </c>
      <c r="F900" s="351">
        <f t="shared" si="29"/>
        <v>1</v>
      </c>
    </row>
    <row r="901" spans="1:6">
      <c r="A901" s="353">
        <v>205</v>
      </c>
      <c r="B901" s="353" t="s">
        <v>1087</v>
      </c>
      <c r="C901" s="353" t="s">
        <v>1321</v>
      </c>
      <c r="D901" s="351" t="str">
        <f t="shared" si="28"/>
        <v>長野県飯田市</v>
      </c>
      <c r="E901" s="353">
        <v>205</v>
      </c>
      <c r="F901" s="351">
        <f t="shared" si="29"/>
        <v>1</v>
      </c>
    </row>
    <row r="902" spans="1:6">
      <c r="A902" s="353">
        <v>206</v>
      </c>
      <c r="B902" s="353" t="s">
        <v>1087</v>
      </c>
      <c r="C902" s="353" t="s">
        <v>1368</v>
      </c>
      <c r="D902" s="351" t="str">
        <f t="shared" si="28"/>
        <v>長野県諏訪市</v>
      </c>
      <c r="E902" s="353">
        <v>206</v>
      </c>
      <c r="F902" s="351">
        <f t="shared" si="29"/>
        <v>1</v>
      </c>
    </row>
    <row r="903" spans="1:6">
      <c r="A903" s="353">
        <v>207</v>
      </c>
      <c r="B903" s="353" t="s">
        <v>1087</v>
      </c>
      <c r="C903" s="353" t="s">
        <v>1415</v>
      </c>
      <c r="D903" s="351" t="str">
        <f t="shared" si="28"/>
        <v>長野県須坂市</v>
      </c>
      <c r="E903" s="353">
        <v>207</v>
      </c>
      <c r="F903" s="351">
        <f t="shared" si="29"/>
        <v>1</v>
      </c>
    </row>
    <row r="904" spans="1:6">
      <c r="A904" s="353">
        <v>208</v>
      </c>
      <c r="B904" s="353" t="s">
        <v>1087</v>
      </c>
      <c r="C904" s="353" t="s">
        <v>1462</v>
      </c>
      <c r="D904" s="351" t="str">
        <f t="shared" si="28"/>
        <v>長野県小諸市</v>
      </c>
      <c r="E904" s="353">
        <v>208</v>
      </c>
      <c r="F904" s="351">
        <f t="shared" si="29"/>
        <v>1</v>
      </c>
    </row>
    <row r="905" spans="1:6">
      <c r="A905" s="353">
        <v>209</v>
      </c>
      <c r="B905" s="353" t="s">
        <v>1087</v>
      </c>
      <c r="C905" s="353" t="s">
        <v>1509</v>
      </c>
      <c r="D905" s="351" t="str">
        <f t="shared" si="28"/>
        <v>長野県伊那市</v>
      </c>
      <c r="E905" s="353">
        <v>209</v>
      </c>
      <c r="F905" s="351">
        <f t="shared" si="29"/>
        <v>1</v>
      </c>
    </row>
    <row r="906" spans="1:6">
      <c r="A906" s="353">
        <v>210</v>
      </c>
      <c r="B906" s="353" t="s">
        <v>1087</v>
      </c>
      <c r="C906" s="353" t="s">
        <v>1556</v>
      </c>
      <c r="D906" s="351" t="str">
        <f t="shared" si="28"/>
        <v>長野県駒ヶ根市</v>
      </c>
      <c r="E906" s="353">
        <v>210</v>
      </c>
      <c r="F906" s="351">
        <f t="shared" si="29"/>
        <v>1</v>
      </c>
    </row>
    <row r="907" spans="1:6">
      <c r="A907" s="353">
        <v>211</v>
      </c>
      <c r="B907" s="353" t="s">
        <v>1087</v>
      </c>
      <c r="C907" s="353" t="s">
        <v>1603</v>
      </c>
      <c r="D907" s="351" t="str">
        <f t="shared" si="28"/>
        <v>長野県中野市</v>
      </c>
      <c r="E907" s="353">
        <v>211</v>
      </c>
      <c r="F907" s="351">
        <f t="shared" si="29"/>
        <v>1</v>
      </c>
    </row>
    <row r="908" spans="1:6">
      <c r="A908" s="353">
        <v>212</v>
      </c>
      <c r="B908" s="353" t="s">
        <v>1087</v>
      </c>
      <c r="C908" s="353" t="s">
        <v>1650</v>
      </c>
      <c r="D908" s="351" t="str">
        <f t="shared" si="28"/>
        <v>長野県大町市</v>
      </c>
      <c r="E908" s="353">
        <v>212</v>
      </c>
      <c r="F908" s="351">
        <f t="shared" si="29"/>
        <v>1</v>
      </c>
    </row>
    <row r="909" spans="1:6">
      <c r="A909" s="353">
        <v>213</v>
      </c>
      <c r="B909" s="353" t="s">
        <v>1087</v>
      </c>
      <c r="C909" s="353" t="s">
        <v>1697</v>
      </c>
      <c r="D909" s="351" t="str">
        <f t="shared" si="28"/>
        <v>長野県飯山市</v>
      </c>
      <c r="E909" s="353">
        <v>213</v>
      </c>
      <c r="F909" s="351">
        <f t="shared" si="29"/>
        <v>1</v>
      </c>
    </row>
    <row r="910" spans="1:6">
      <c r="A910" s="353">
        <v>214</v>
      </c>
      <c r="B910" s="353" t="s">
        <v>1087</v>
      </c>
      <c r="C910" s="353" t="s">
        <v>1744</v>
      </c>
      <c r="D910" s="351" t="str">
        <f t="shared" si="28"/>
        <v>長野県茅野市</v>
      </c>
      <c r="E910" s="353">
        <v>214</v>
      </c>
      <c r="F910" s="351">
        <f t="shared" si="29"/>
        <v>1</v>
      </c>
    </row>
    <row r="911" spans="1:6">
      <c r="A911" s="353">
        <v>215</v>
      </c>
      <c r="B911" s="353" t="s">
        <v>1087</v>
      </c>
      <c r="C911" s="353" t="s">
        <v>1791</v>
      </c>
      <c r="D911" s="351" t="str">
        <f t="shared" si="28"/>
        <v>長野県塩尻市</v>
      </c>
      <c r="E911" s="353">
        <v>215</v>
      </c>
      <c r="F911" s="351">
        <f t="shared" si="29"/>
        <v>1</v>
      </c>
    </row>
    <row r="912" spans="1:6">
      <c r="A912" s="353">
        <v>217</v>
      </c>
      <c r="B912" s="353" t="s">
        <v>1087</v>
      </c>
      <c r="C912" s="353" t="s">
        <v>1837</v>
      </c>
      <c r="D912" s="351" t="str">
        <f t="shared" si="28"/>
        <v>長野県佐久市</v>
      </c>
      <c r="E912" s="353">
        <v>217</v>
      </c>
      <c r="F912" s="351">
        <f t="shared" si="29"/>
        <v>1</v>
      </c>
    </row>
    <row r="913" spans="1:6">
      <c r="A913" s="353">
        <v>218</v>
      </c>
      <c r="B913" s="353" t="s">
        <v>1087</v>
      </c>
      <c r="C913" s="353" t="s">
        <v>1882</v>
      </c>
      <c r="D913" s="351" t="str">
        <f t="shared" si="28"/>
        <v>長野県千曲市</v>
      </c>
      <c r="E913" s="353">
        <v>218</v>
      </c>
      <c r="F913" s="351">
        <f t="shared" si="29"/>
        <v>1</v>
      </c>
    </row>
    <row r="914" spans="1:6">
      <c r="A914" s="353">
        <v>219</v>
      </c>
      <c r="B914" s="353" t="s">
        <v>1087</v>
      </c>
      <c r="C914" s="353" t="s">
        <v>1925</v>
      </c>
      <c r="D914" s="351" t="str">
        <f t="shared" si="28"/>
        <v>長野県東御市</v>
      </c>
      <c r="E914" s="353">
        <v>219</v>
      </c>
      <c r="F914" s="351">
        <f t="shared" si="29"/>
        <v>1</v>
      </c>
    </row>
    <row r="915" spans="1:6">
      <c r="A915" s="353">
        <v>220</v>
      </c>
      <c r="B915" s="353" t="s">
        <v>1087</v>
      </c>
      <c r="C915" s="353" t="s">
        <v>1967</v>
      </c>
      <c r="D915" s="351" t="str">
        <f t="shared" si="28"/>
        <v>長野県安曇野市</v>
      </c>
      <c r="E915" s="353">
        <v>220</v>
      </c>
      <c r="F915" s="351">
        <f t="shared" si="29"/>
        <v>1</v>
      </c>
    </row>
    <row r="916" spans="1:6">
      <c r="A916" s="353">
        <v>303</v>
      </c>
      <c r="B916" s="353" t="s">
        <v>1087</v>
      </c>
      <c r="C916" s="353" t="s">
        <v>2009</v>
      </c>
      <c r="D916" s="351" t="str">
        <f t="shared" si="28"/>
        <v>長野県小海町</v>
      </c>
      <c r="E916" s="353">
        <v>303</v>
      </c>
      <c r="F916" s="351">
        <f t="shared" si="29"/>
        <v>1</v>
      </c>
    </row>
    <row r="917" spans="1:6">
      <c r="A917" s="353">
        <v>304</v>
      </c>
      <c r="B917" s="353" t="s">
        <v>1087</v>
      </c>
      <c r="C917" s="353" t="s">
        <v>2047</v>
      </c>
      <c r="D917" s="351" t="str">
        <f t="shared" si="28"/>
        <v>長野県川上村</v>
      </c>
      <c r="E917" s="353">
        <v>304</v>
      </c>
      <c r="F917" s="351">
        <f t="shared" si="29"/>
        <v>1</v>
      </c>
    </row>
    <row r="918" spans="1:6">
      <c r="A918" s="353">
        <v>305</v>
      </c>
      <c r="B918" s="353" t="s">
        <v>1087</v>
      </c>
      <c r="C918" s="353" t="s">
        <v>1917</v>
      </c>
      <c r="D918" s="351" t="str">
        <f t="shared" si="28"/>
        <v>長野県南牧村</v>
      </c>
      <c r="E918" s="353">
        <v>305</v>
      </c>
      <c r="F918" s="351">
        <f t="shared" si="29"/>
        <v>1</v>
      </c>
    </row>
    <row r="919" spans="1:6">
      <c r="A919" s="353">
        <v>306</v>
      </c>
      <c r="B919" s="353" t="s">
        <v>1087</v>
      </c>
      <c r="C919" s="353" t="s">
        <v>2116</v>
      </c>
      <c r="D919" s="351" t="str">
        <f t="shared" si="28"/>
        <v>長野県南相木村</v>
      </c>
      <c r="E919" s="353">
        <v>306</v>
      </c>
      <c r="F919" s="351">
        <f t="shared" si="29"/>
        <v>1</v>
      </c>
    </row>
    <row r="920" spans="1:6">
      <c r="A920" s="353">
        <v>307</v>
      </c>
      <c r="B920" s="353" t="s">
        <v>1087</v>
      </c>
      <c r="C920" s="353" t="s">
        <v>2150</v>
      </c>
      <c r="D920" s="351" t="str">
        <f t="shared" si="28"/>
        <v>長野県北相木村</v>
      </c>
      <c r="E920" s="353">
        <v>307</v>
      </c>
      <c r="F920" s="351">
        <f t="shared" si="29"/>
        <v>1</v>
      </c>
    </row>
    <row r="921" spans="1:6">
      <c r="A921" s="353">
        <v>309</v>
      </c>
      <c r="B921" s="353" t="s">
        <v>1087</v>
      </c>
      <c r="C921" s="353" t="s">
        <v>2185</v>
      </c>
      <c r="D921" s="351" t="str">
        <f t="shared" si="28"/>
        <v>長野県佐久穂町</v>
      </c>
      <c r="E921" s="353">
        <v>309</v>
      </c>
      <c r="F921" s="351">
        <f t="shared" si="29"/>
        <v>1</v>
      </c>
    </row>
    <row r="922" spans="1:6">
      <c r="A922" s="353">
        <v>321</v>
      </c>
      <c r="B922" s="353" t="s">
        <v>1087</v>
      </c>
      <c r="C922" s="353" t="s">
        <v>2217</v>
      </c>
      <c r="D922" s="351" t="str">
        <f t="shared" si="28"/>
        <v>長野県軽井沢町</v>
      </c>
      <c r="E922" s="353">
        <v>321</v>
      </c>
      <c r="F922" s="351">
        <f t="shared" si="29"/>
        <v>1</v>
      </c>
    </row>
    <row r="923" spans="1:6">
      <c r="A923" s="353">
        <v>323</v>
      </c>
      <c r="B923" s="353" t="s">
        <v>1087</v>
      </c>
      <c r="C923" s="353" t="s">
        <v>2249</v>
      </c>
      <c r="D923" s="351" t="str">
        <f t="shared" si="28"/>
        <v>長野県御代田町</v>
      </c>
      <c r="E923" s="353">
        <v>323</v>
      </c>
      <c r="F923" s="351">
        <f t="shared" si="29"/>
        <v>1</v>
      </c>
    </row>
    <row r="924" spans="1:6">
      <c r="A924" s="353">
        <v>324</v>
      </c>
      <c r="B924" s="353" t="s">
        <v>1087</v>
      </c>
      <c r="C924" s="353" t="s">
        <v>2279</v>
      </c>
      <c r="D924" s="351" t="str">
        <f t="shared" si="28"/>
        <v>長野県立科町</v>
      </c>
      <c r="E924" s="353">
        <v>324</v>
      </c>
      <c r="F924" s="351">
        <f t="shared" si="29"/>
        <v>1</v>
      </c>
    </row>
    <row r="925" spans="1:6">
      <c r="A925" s="353">
        <v>349</v>
      </c>
      <c r="B925" s="353" t="s">
        <v>1087</v>
      </c>
      <c r="C925" s="353" t="s">
        <v>2307</v>
      </c>
      <c r="D925" s="351" t="str">
        <f t="shared" si="28"/>
        <v>長野県青木村</v>
      </c>
      <c r="E925" s="353">
        <v>349</v>
      </c>
      <c r="F925" s="351">
        <f t="shared" si="29"/>
        <v>1</v>
      </c>
    </row>
    <row r="926" spans="1:6">
      <c r="A926" s="353">
        <v>350</v>
      </c>
      <c r="B926" s="353" t="s">
        <v>1087</v>
      </c>
      <c r="C926" s="353" t="s">
        <v>2336</v>
      </c>
      <c r="D926" s="351" t="str">
        <f t="shared" si="28"/>
        <v>長野県長和町</v>
      </c>
      <c r="E926" s="353">
        <v>350</v>
      </c>
      <c r="F926" s="351">
        <f t="shared" si="29"/>
        <v>1</v>
      </c>
    </row>
    <row r="927" spans="1:6">
      <c r="A927" s="353">
        <v>361</v>
      </c>
      <c r="B927" s="353" t="s">
        <v>1087</v>
      </c>
      <c r="C927" s="353" t="s">
        <v>2365</v>
      </c>
      <c r="D927" s="351" t="str">
        <f t="shared" si="28"/>
        <v>長野県下諏訪町</v>
      </c>
      <c r="E927" s="353">
        <v>361</v>
      </c>
      <c r="F927" s="351">
        <f t="shared" si="29"/>
        <v>1</v>
      </c>
    </row>
    <row r="928" spans="1:6">
      <c r="A928" s="353">
        <v>362</v>
      </c>
      <c r="B928" s="353" t="s">
        <v>1087</v>
      </c>
      <c r="C928" s="353" t="s">
        <v>2389</v>
      </c>
      <c r="D928" s="351" t="str">
        <f t="shared" si="28"/>
        <v>長野県富士見町</v>
      </c>
      <c r="E928" s="353">
        <v>362</v>
      </c>
      <c r="F928" s="351">
        <f t="shared" si="29"/>
        <v>1</v>
      </c>
    </row>
    <row r="929" spans="1:6">
      <c r="A929" s="353">
        <v>363</v>
      </c>
      <c r="B929" s="353" t="s">
        <v>1087</v>
      </c>
      <c r="C929" s="353" t="s">
        <v>2413</v>
      </c>
      <c r="D929" s="351" t="str">
        <f t="shared" si="28"/>
        <v>長野県原村</v>
      </c>
      <c r="E929" s="353">
        <v>363</v>
      </c>
      <c r="F929" s="351">
        <f t="shared" si="29"/>
        <v>1</v>
      </c>
    </row>
    <row r="930" spans="1:6">
      <c r="A930" s="353">
        <v>382</v>
      </c>
      <c r="B930" s="353" t="s">
        <v>1087</v>
      </c>
      <c r="C930" s="353" t="s">
        <v>2438</v>
      </c>
      <c r="D930" s="351" t="str">
        <f t="shared" si="28"/>
        <v>長野県辰野町</v>
      </c>
      <c r="E930" s="353">
        <v>382</v>
      </c>
      <c r="F930" s="351">
        <f t="shared" si="29"/>
        <v>1</v>
      </c>
    </row>
    <row r="931" spans="1:6">
      <c r="A931" s="353">
        <v>383</v>
      </c>
      <c r="B931" s="353" t="s">
        <v>1087</v>
      </c>
      <c r="C931" s="353" t="s">
        <v>2463</v>
      </c>
      <c r="D931" s="351" t="str">
        <f t="shared" si="28"/>
        <v>長野県箕輪町</v>
      </c>
      <c r="E931" s="353">
        <v>383</v>
      </c>
      <c r="F931" s="351">
        <f t="shared" si="29"/>
        <v>1</v>
      </c>
    </row>
    <row r="932" spans="1:6">
      <c r="A932" s="353">
        <v>384</v>
      </c>
      <c r="B932" s="353" t="s">
        <v>1087</v>
      </c>
      <c r="C932" s="353" t="s">
        <v>2485</v>
      </c>
      <c r="D932" s="351" t="str">
        <f t="shared" si="28"/>
        <v>長野県飯島町</v>
      </c>
      <c r="E932" s="353">
        <v>384</v>
      </c>
      <c r="F932" s="351">
        <f t="shared" si="29"/>
        <v>1</v>
      </c>
    </row>
    <row r="933" spans="1:6">
      <c r="A933" s="353">
        <v>385</v>
      </c>
      <c r="B933" s="353" t="s">
        <v>1087</v>
      </c>
      <c r="C933" s="353" t="s">
        <v>2506</v>
      </c>
      <c r="D933" s="351" t="str">
        <f t="shared" si="28"/>
        <v>長野県南箕輪村</v>
      </c>
      <c r="E933" s="353">
        <v>385</v>
      </c>
      <c r="F933" s="351">
        <f t="shared" si="29"/>
        <v>1</v>
      </c>
    </row>
    <row r="934" spans="1:6">
      <c r="A934" s="353">
        <v>386</v>
      </c>
      <c r="B934" s="353" t="s">
        <v>1087</v>
      </c>
      <c r="C934" s="353" t="s">
        <v>2525</v>
      </c>
      <c r="D934" s="351" t="str">
        <f t="shared" si="28"/>
        <v>長野県中川村</v>
      </c>
      <c r="E934" s="353">
        <v>386</v>
      </c>
      <c r="F934" s="351">
        <f t="shared" si="29"/>
        <v>1</v>
      </c>
    </row>
    <row r="935" spans="1:6">
      <c r="A935" s="353">
        <v>388</v>
      </c>
      <c r="B935" s="353" t="s">
        <v>1087</v>
      </c>
      <c r="C935" s="353" t="s">
        <v>2544</v>
      </c>
      <c r="D935" s="351" t="str">
        <f t="shared" si="28"/>
        <v>長野県宮田村</v>
      </c>
      <c r="E935" s="353">
        <v>388</v>
      </c>
      <c r="F935" s="351">
        <f t="shared" si="29"/>
        <v>1</v>
      </c>
    </row>
    <row r="936" spans="1:6">
      <c r="A936" s="353">
        <v>402</v>
      </c>
      <c r="B936" s="353" t="s">
        <v>1087</v>
      </c>
      <c r="C936" s="353" t="s">
        <v>2563</v>
      </c>
      <c r="D936" s="351" t="str">
        <f t="shared" si="28"/>
        <v>長野県松川町</v>
      </c>
      <c r="E936" s="353">
        <v>402</v>
      </c>
      <c r="F936" s="351">
        <f t="shared" si="29"/>
        <v>1</v>
      </c>
    </row>
    <row r="937" spans="1:6">
      <c r="A937" s="353">
        <v>403</v>
      </c>
      <c r="B937" s="353" t="s">
        <v>1087</v>
      </c>
      <c r="C937" s="353" t="s">
        <v>2321</v>
      </c>
      <c r="D937" s="351" t="str">
        <f t="shared" si="28"/>
        <v>長野県高森町</v>
      </c>
      <c r="E937" s="353">
        <v>403</v>
      </c>
      <c r="F937" s="351">
        <f t="shared" si="29"/>
        <v>1</v>
      </c>
    </row>
    <row r="938" spans="1:6">
      <c r="A938" s="353">
        <v>404</v>
      </c>
      <c r="B938" s="353" t="s">
        <v>1087</v>
      </c>
      <c r="C938" s="353" t="s">
        <v>2595</v>
      </c>
      <c r="D938" s="351" t="str">
        <f t="shared" si="28"/>
        <v>長野県阿南町</v>
      </c>
      <c r="E938" s="353">
        <v>404</v>
      </c>
      <c r="F938" s="351">
        <f t="shared" si="29"/>
        <v>1</v>
      </c>
    </row>
    <row r="939" spans="1:6">
      <c r="A939" s="353">
        <v>407</v>
      </c>
      <c r="B939" s="353" t="s">
        <v>1087</v>
      </c>
      <c r="C939" s="353" t="s">
        <v>2611</v>
      </c>
      <c r="D939" s="351" t="str">
        <f t="shared" si="28"/>
        <v>長野県阿智村</v>
      </c>
      <c r="E939" s="353">
        <v>407</v>
      </c>
      <c r="F939" s="351">
        <f t="shared" si="29"/>
        <v>1</v>
      </c>
    </row>
    <row r="940" spans="1:6">
      <c r="A940" s="353">
        <v>409</v>
      </c>
      <c r="B940" s="353" t="s">
        <v>1087</v>
      </c>
      <c r="C940" s="353" t="s">
        <v>2626</v>
      </c>
      <c r="D940" s="351" t="str">
        <f t="shared" si="28"/>
        <v>長野県平谷村</v>
      </c>
      <c r="E940" s="353">
        <v>409</v>
      </c>
      <c r="F940" s="351">
        <f t="shared" si="29"/>
        <v>1</v>
      </c>
    </row>
    <row r="941" spans="1:6">
      <c r="A941" s="353">
        <v>410</v>
      </c>
      <c r="B941" s="353" t="s">
        <v>1087</v>
      </c>
      <c r="C941" s="353" t="s">
        <v>2638</v>
      </c>
      <c r="D941" s="351" t="str">
        <f t="shared" si="28"/>
        <v>長野県根羽村</v>
      </c>
      <c r="E941" s="353">
        <v>410</v>
      </c>
      <c r="F941" s="351">
        <f t="shared" si="29"/>
        <v>1</v>
      </c>
    </row>
    <row r="942" spans="1:6">
      <c r="A942" s="353">
        <v>411</v>
      </c>
      <c r="B942" s="353" t="s">
        <v>1087</v>
      </c>
      <c r="C942" s="353" t="s">
        <v>2650</v>
      </c>
      <c r="D942" s="351" t="str">
        <f t="shared" si="28"/>
        <v>長野県下條村</v>
      </c>
      <c r="E942" s="353">
        <v>411</v>
      </c>
      <c r="F942" s="351">
        <f t="shared" si="29"/>
        <v>1</v>
      </c>
    </row>
    <row r="943" spans="1:6">
      <c r="A943" s="353">
        <v>412</v>
      </c>
      <c r="B943" s="353" t="s">
        <v>1087</v>
      </c>
      <c r="C943" s="353" t="s">
        <v>2661</v>
      </c>
      <c r="D943" s="351" t="str">
        <f t="shared" si="28"/>
        <v>長野県売木村</v>
      </c>
      <c r="E943" s="353">
        <v>412</v>
      </c>
      <c r="F943" s="351">
        <f t="shared" si="29"/>
        <v>1</v>
      </c>
    </row>
    <row r="944" spans="1:6">
      <c r="A944" s="353">
        <v>413</v>
      </c>
      <c r="B944" s="353" t="s">
        <v>1087</v>
      </c>
      <c r="C944" s="353" t="s">
        <v>2673</v>
      </c>
      <c r="D944" s="351" t="str">
        <f t="shared" si="28"/>
        <v>長野県天龍村</v>
      </c>
      <c r="E944" s="353">
        <v>413</v>
      </c>
      <c r="F944" s="351">
        <f t="shared" si="29"/>
        <v>1</v>
      </c>
    </row>
    <row r="945" spans="1:6">
      <c r="A945" s="353">
        <v>414</v>
      </c>
      <c r="B945" s="353" t="s">
        <v>1087</v>
      </c>
      <c r="C945" s="353" t="s">
        <v>2685</v>
      </c>
      <c r="D945" s="351" t="str">
        <f t="shared" si="28"/>
        <v>長野県泰阜村</v>
      </c>
      <c r="E945" s="353">
        <v>414</v>
      </c>
      <c r="F945" s="351">
        <f t="shared" si="29"/>
        <v>1</v>
      </c>
    </row>
    <row r="946" spans="1:6">
      <c r="A946" s="353">
        <v>415</v>
      </c>
      <c r="B946" s="353" t="s">
        <v>1087</v>
      </c>
      <c r="C946" s="353" t="s">
        <v>2697</v>
      </c>
      <c r="D946" s="351" t="str">
        <f t="shared" si="28"/>
        <v>長野県喬木村</v>
      </c>
      <c r="E946" s="353">
        <v>415</v>
      </c>
      <c r="F946" s="351">
        <f t="shared" si="29"/>
        <v>1</v>
      </c>
    </row>
    <row r="947" spans="1:6">
      <c r="A947" s="353">
        <v>416</v>
      </c>
      <c r="B947" s="353" t="s">
        <v>1087</v>
      </c>
      <c r="C947" s="353" t="s">
        <v>2707</v>
      </c>
      <c r="D947" s="351" t="str">
        <f t="shared" si="28"/>
        <v>長野県豊丘村</v>
      </c>
      <c r="E947" s="353">
        <v>416</v>
      </c>
      <c r="F947" s="351">
        <f t="shared" si="29"/>
        <v>1</v>
      </c>
    </row>
    <row r="948" spans="1:6">
      <c r="A948" s="353">
        <v>417</v>
      </c>
      <c r="B948" s="353" t="s">
        <v>1087</v>
      </c>
      <c r="C948" s="353" t="s">
        <v>2717</v>
      </c>
      <c r="D948" s="351" t="str">
        <f t="shared" si="28"/>
        <v>長野県大鹿村</v>
      </c>
      <c r="E948" s="353">
        <v>417</v>
      </c>
      <c r="F948" s="351">
        <f t="shared" si="29"/>
        <v>1</v>
      </c>
    </row>
    <row r="949" spans="1:6">
      <c r="A949" s="353">
        <v>422</v>
      </c>
      <c r="B949" s="353" t="s">
        <v>1087</v>
      </c>
      <c r="C949" s="353" t="s">
        <v>2726</v>
      </c>
      <c r="D949" s="351" t="str">
        <f t="shared" si="28"/>
        <v>長野県上松町</v>
      </c>
      <c r="E949" s="353">
        <v>422</v>
      </c>
      <c r="F949" s="351">
        <f t="shared" si="29"/>
        <v>1</v>
      </c>
    </row>
    <row r="950" spans="1:6">
      <c r="A950" s="353">
        <v>423</v>
      </c>
      <c r="B950" s="353" t="s">
        <v>1087</v>
      </c>
      <c r="C950" s="353" t="s">
        <v>2736</v>
      </c>
      <c r="D950" s="351" t="str">
        <f t="shared" si="28"/>
        <v>長野県南木曽町</v>
      </c>
      <c r="E950" s="353">
        <v>423</v>
      </c>
      <c r="F950" s="351">
        <f t="shared" si="29"/>
        <v>1</v>
      </c>
    </row>
    <row r="951" spans="1:6">
      <c r="A951" s="353">
        <v>425</v>
      </c>
      <c r="B951" s="353" t="s">
        <v>1087</v>
      </c>
      <c r="C951" s="353" t="s">
        <v>2746</v>
      </c>
      <c r="D951" s="351" t="str">
        <f t="shared" si="28"/>
        <v>長野県木祖村</v>
      </c>
      <c r="E951" s="353">
        <v>425</v>
      </c>
      <c r="F951" s="351">
        <f t="shared" si="29"/>
        <v>1</v>
      </c>
    </row>
    <row r="952" spans="1:6">
      <c r="A952" s="353">
        <v>429</v>
      </c>
      <c r="B952" s="353" t="s">
        <v>1087</v>
      </c>
      <c r="C952" s="353" t="s">
        <v>2756</v>
      </c>
      <c r="D952" s="351" t="str">
        <f t="shared" si="28"/>
        <v>長野県王滝村</v>
      </c>
      <c r="E952" s="353">
        <v>429</v>
      </c>
      <c r="F952" s="351">
        <f t="shared" si="29"/>
        <v>1</v>
      </c>
    </row>
    <row r="953" spans="1:6">
      <c r="A953" s="353">
        <v>430</v>
      </c>
      <c r="B953" s="353" t="s">
        <v>1087</v>
      </c>
      <c r="C953" s="353" t="s">
        <v>2766</v>
      </c>
      <c r="D953" s="351" t="str">
        <f t="shared" si="28"/>
        <v>長野県大桑村</v>
      </c>
      <c r="E953" s="353">
        <v>430</v>
      </c>
      <c r="F953" s="351">
        <f t="shared" si="29"/>
        <v>1</v>
      </c>
    </row>
    <row r="954" spans="1:6">
      <c r="A954" s="353">
        <v>432</v>
      </c>
      <c r="B954" s="353" t="s">
        <v>1087</v>
      </c>
      <c r="C954" s="353" t="s">
        <v>2776</v>
      </c>
      <c r="D954" s="351" t="str">
        <f t="shared" si="28"/>
        <v>長野県木曽町</v>
      </c>
      <c r="E954" s="353">
        <v>432</v>
      </c>
      <c r="F954" s="351">
        <f t="shared" si="29"/>
        <v>1</v>
      </c>
    </row>
    <row r="955" spans="1:6">
      <c r="A955" s="353">
        <v>446</v>
      </c>
      <c r="B955" s="353" t="s">
        <v>1087</v>
      </c>
      <c r="C955" s="353" t="s">
        <v>2785</v>
      </c>
      <c r="D955" s="351" t="str">
        <f t="shared" si="28"/>
        <v>長野県麻績村</v>
      </c>
      <c r="E955" s="353">
        <v>446</v>
      </c>
      <c r="F955" s="351">
        <f t="shared" si="29"/>
        <v>1</v>
      </c>
    </row>
    <row r="956" spans="1:6">
      <c r="A956" s="353">
        <v>448</v>
      </c>
      <c r="B956" s="353" t="s">
        <v>1087</v>
      </c>
      <c r="C956" s="353" t="s">
        <v>2792</v>
      </c>
      <c r="D956" s="351" t="str">
        <f t="shared" si="28"/>
        <v>長野県生坂村</v>
      </c>
      <c r="E956" s="353">
        <v>448</v>
      </c>
      <c r="F956" s="351">
        <f t="shared" si="29"/>
        <v>1</v>
      </c>
    </row>
    <row r="957" spans="1:6">
      <c r="A957" s="353">
        <v>450</v>
      </c>
      <c r="B957" s="353" t="s">
        <v>1087</v>
      </c>
      <c r="C957" s="353" t="s">
        <v>2798</v>
      </c>
      <c r="D957" s="351" t="str">
        <f t="shared" si="28"/>
        <v>長野県山形村</v>
      </c>
      <c r="E957" s="353">
        <v>450</v>
      </c>
      <c r="F957" s="351">
        <f t="shared" si="29"/>
        <v>1</v>
      </c>
    </row>
    <row r="958" spans="1:6">
      <c r="A958" s="353">
        <v>451</v>
      </c>
      <c r="B958" s="353" t="s">
        <v>1087</v>
      </c>
      <c r="C958" s="353" t="s">
        <v>2805</v>
      </c>
      <c r="D958" s="351" t="str">
        <f t="shared" si="28"/>
        <v>長野県朝日村</v>
      </c>
      <c r="E958" s="353">
        <v>451</v>
      </c>
      <c r="F958" s="351">
        <f t="shared" si="29"/>
        <v>1</v>
      </c>
    </row>
    <row r="959" spans="1:6">
      <c r="A959" s="353">
        <v>452</v>
      </c>
      <c r="B959" s="353" t="s">
        <v>1087</v>
      </c>
      <c r="C959" s="353" t="s">
        <v>2811</v>
      </c>
      <c r="D959" s="351" t="str">
        <f t="shared" si="28"/>
        <v>長野県筑北村</v>
      </c>
      <c r="E959" s="353">
        <v>452</v>
      </c>
      <c r="F959" s="351">
        <f t="shared" si="29"/>
        <v>1</v>
      </c>
    </row>
    <row r="960" spans="1:6">
      <c r="A960" s="353">
        <v>481</v>
      </c>
      <c r="B960" s="353" t="s">
        <v>1087</v>
      </c>
      <c r="C960" s="353" t="s">
        <v>1601</v>
      </c>
      <c r="D960" s="351" t="str">
        <f t="shared" si="28"/>
        <v>長野県池田町</v>
      </c>
      <c r="E960" s="353">
        <v>481</v>
      </c>
      <c r="F960" s="351">
        <f t="shared" si="29"/>
        <v>1</v>
      </c>
    </row>
    <row r="961" spans="1:6">
      <c r="A961" s="353">
        <v>482</v>
      </c>
      <c r="B961" s="353" t="s">
        <v>1087</v>
      </c>
      <c r="C961" s="353" t="s">
        <v>2820</v>
      </c>
      <c r="D961" s="351" t="str">
        <f t="shared" si="28"/>
        <v>長野県松川村</v>
      </c>
      <c r="E961" s="353">
        <v>482</v>
      </c>
      <c r="F961" s="351">
        <f t="shared" si="29"/>
        <v>1</v>
      </c>
    </row>
    <row r="962" spans="1:6">
      <c r="A962" s="353">
        <v>485</v>
      </c>
      <c r="B962" s="353" t="s">
        <v>1087</v>
      </c>
      <c r="C962" s="353" t="s">
        <v>2825</v>
      </c>
      <c r="D962" s="351" t="str">
        <f t="shared" si="28"/>
        <v>長野県白馬村</v>
      </c>
      <c r="E962" s="353">
        <v>485</v>
      </c>
      <c r="F962" s="351">
        <f t="shared" si="29"/>
        <v>1</v>
      </c>
    </row>
    <row r="963" spans="1:6">
      <c r="A963" s="353">
        <v>486</v>
      </c>
      <c r="B963" s="353" t="s">
        <v>1087</v>
      </c>
      <c r="C963" s="353" t="s">
        <v>2831</v>
      </c>
      <c r="D963" s="351" t="str">
        <f t="shared" ref="D963:D1026" si="30">B963&amp;C963</f>
        <v>長野県小谷村</v>
      </c>
      <c r="E963" s="353">
        <v>486</v>
      </c>
      <c r="F963" s="351">
        <f t="shared" ref="F963:F1026" si="31">COUNTIF(D:D,D963)</f>
        <v>1</v>
      </c>
    </row>
    <row r="964" spans="1:6">
      <c r="A964" s="353">
        <v>521</v>
      </c>
      <c r="B964" s="353" t="s">
        <v>1087</v>
      </c>
      <c r="C964" s="353" t="s">
        <v>2837</v>
      </c>
      <c r="D964" s="351" t="str">
        <f t="shared" si="30"/>
        <v>長野県坂城町</v>
      </c>
      <c r="E964" s="353">
        <v>521</v>
      </c>
      <c r="F964" s="351">
        <f t="shared" si="31"/>
        <v>1</v>
      </c>
    </row>
    <row r="965" spans="1:6">
      <c r="A965" s="353">
        <v>541</v>
      </c>
      <c r="B965" s="353" t="s">
        <v>1087</v>
      </c>
      <c r="C965" s="353" t="s">
        <v>2843</v>
      </c>
      <c r="D965" s="351" t="str">
        <f t="shared" si="30"/>
        <v>長野県小布施町</v>
      </c>
      <c r="E965" s="353">
        <v>541</v>
      </c>
      <c r="F965" s="351">
        <f t="shared" si="31"/>
        <v>1</v>
      </c>
    </row>
    <row r="966" spans="1:6">
      <c r="A966" s="353">
        <v>543</v>
      </c>
      <c r="B966" s="353" t="s">
        <v>1087</v>
      </c>
      <c r="C966" s="353" t="s">
        <v>2143</v>
      </c>
      <c r="D966" s="351" t="str">
        <f t="shared" si="30"/>
        <v>長野県高山村</v>
      </c>
      <c r="E966" s="353">
        <v>543</v>
      </c>
      <c r="F966" s="351">
        <f t="shared" si="31"/>
        <v>1</v>
      </c>
    </row>
    <row r="967" spans="1:6">
      <c r="A967" s="353">
        <v>561</v>
      </c>
      <c r="B967" s="353" t="s">
        <v>1087</v>
      </c>
      <c r="C967" s="353" t="s">
        <v>2852</v>
      </c>
      <c r="D967" s="351" t="str">
        <f t="shared" si="30"/>
        <v>長野県山ノ内町</v>
      </c>
      <c r="E967" s="353">
        <v>561</v>
      </c>
      <c r="F967" s="351">
        <f t="shared" si="31"/>
        <v>1</v>
      </c>
    </row>
    <row r="968" spans="1:6">
      <c r="A968" s="353">
        <v>562</v>
      </c>
      <c r="B968" s="353" t="s">
        <v>1087</v>
      </c>
      <c r="C968" s="353" t="s">
        <v>2857</v>
      </c>
      <c r="D968" s="351" t="str">
        <f t="shared" si="30"/>
        <v>長野県木島平村</v>
      </c>
      <c r="E968" s="353">
        <v>562</v>
      </c>
      <c r="F968" s="351">
        <f t="shared" si="31"/>
        <v>1</v>
      </c>
    </row>
    <row r="969" spans="1:6">
      <c r="A969" s="353">
        <v>563</v>
      </c>
      <c r="B969" s="353" t="s">
        <v>1087</v>
      </c>
      <c r="C969" s="353" t="s">
        <v>2861</v>
      </c>
      <c r="D969" s="351" t="str">
        <f t="shared" si="30"/>
        <v>長野県野沢温泉村</v>
      </c>
      <c r="E969" s="353">
        <v>563</v>
      </c>
      <c r="F969" s="351">
        <f t="shared" si="31"/>
        <v>1</v>
      </c>
    </row>
    <row r="970" spans="1:6">
      <c r="A970" s="353">
        <v>583</v>
      </c>
      <c r="B970" s="353" t="s">
        <v>1087</v>
      </c>
      <c r="C970" s="353" t="s">
        <v>2863</v>
      </c>
      <c r="D970" s="351" t="str">
        <f t="shared" si="30"/>
        <v>長野県信濃町</v>
      </c>
      <c r="E970" s="353">
        <v>583</v>
      </c>
      <c r="F970" s="351">
        <f t="shared" si="31"/>
        <v>1</v>
      </c>
    </row>
    <row r="971" spans="1:6">
      <c r="A971" s="353">
        <v>588</v>
      </c>
      <c r="B971" s="353" t="s">
        <v>1087</v>
      </c>
      <c r="C971" s="353" t="s">
        <v>2865</v>
      </c>
      <c r="D971" s="351" t="str">
        <f t="shared" si="30"/>
        <v>長野県小川村</v>
      </c>
      <c r="E971" s="353">
        <v>588</v>
      </c>
      <c r="F971" s="351">
        <f t="shared" si="31"/>
        <v>1</v>
      </c>
    </row>
    <row r="972" spans="1:6">
      <c r="A972" s="353">
        <v>590</v>
      </c>
      <c r="B972" s="353" t="s">
        <v>1087</v>
      </c>
      <c r="C972" s="353" t="s">
        <v>2867</v>
      </c>
      <c r="D972" s="351" t="str">
        <f t="shared" si="30"/>
        <v>長野県飯綱町</v>
      </c>
      <c r="E972" s="353">
        <v>590</v>
      </c>
      <c r="F972" s="351">
        <f t="shared" si="31"/>
        <v>1</v>
      </c>
    </row>
    <row r="973" spans="1:6">
      <c r="A973" s="353">
        <v>602</v>
      </c>
      <c r="B973" s="353" t="s">
        <v>1087</v>
      </c>
      <c r="C973" s="353" t="s">
        <v>2869</v>
      </c>
      <c r="D973" s="351" t="str">
        <f t="shared" si="30"/>
        <v>長野県栄村</v>
      </c>
      <c r="E973" s="353">
        <v>602</v>
      </c>
      <c r="F973" s="351">
        <f t="shared" si="31"/>
        <v>1</v>
      </c>
    </row>
    <row r="974" spans="1:6">
      <c r="A974" s="353">
        <v>201</v>
      </c>
      <c r="B974" s="353" t="s">
        <v>3021</v>
      </c>
      <c r="C974" s="353" t="s">
        <v>1135</v>
      </c>
      <c r="D974" s="351" t="str">
        <f t="shared" si="30"/>
        <v>岐阜県岐阜市</v>
      </c>
      <c r="E974" s="353">
        <v>201</v>
      </c>
      <c r="F974" s="351">
        <f t="shared" si="31"/>
        <v>1</v>
      </c>
    </row>
    <row r="975" spans="1:6">
      <c r="A975" s="353">
        <v>202</v>
      </c>
      <c r="B975" s="353" t="s">
        <v>3021</v>
      </c>
      <c r="C975" s="353" t="s">
        <v>1181</v>
      </c>
      <c r="D975" s="351" t="str">
        <f t="shared" si="30"/>
        <v>岐阜県大垣市</v>
      </c>
      <c r="E975" s="353">
        <v>202</v>
      </c>
      <c r="F975" s="351">
        <f t="shared" si="31"/>
        <v>1</v>
      </c>
    </row>
    <row r="976" spans="1:6">
      <c r="A976" s="353">
        <v>203</v>
      </c>
      <c r="B976" s="353" t="s">
        <v>3021</v>
      </c>
      <c r="C976" s="353" t="s">
        <v>1228</v>
      </c>
      <c r="D976" s="351" t="str">
        <f t="shared" si="30"/>
        <v>岐阜県高山市</v>
      </c>
      <c r="E976" s="353">
        <v>203</v>
      </c>
      <c r="F976" s="351">
        <f t="shared" si="31"/>
        <v>1</v>
      </c>
    </row>
    <row r="977" spans="1:6">
      <c r="A977" s="353">
        <v>204</v>
      </c>
      <c r="B977" s="353" t="s">
        <v>3021</v>
      </c>
      <c r="C977" s="353" t="s">
        <v>1275</v>
      </c>
      <c r="D977" s="351" t="str">
        <f t="shared" si="30"/>
        <v>岐阜県多治見市</v>
      </c>
      <c r="E977" s="353">
        <v>204</v>
      </c>
      <c r="F977" s="351">
        <f t="shared" si="31"/>
        <v>1</v>
      </c>
    </row>
    <row r="978" spans="1:6">
      <c r="A978" s="353">
        <v>205</v>
      </c>
      <c r="B978" s="353" t="s">
        <v>3021</v>
      </c>
      <c r="C978" s="353" t="s">
        <v>1322</v>
      </c>
      <c r="D978" s="351" t="str">
        <f t="shared" si="30"/>
        <v>岐阜県関市</v>
      </c>
      <c r="E978" s="353">
        <v>205</v>
      </c>
      <c r="F978" s="351">
        <f t="shared" si="31"/>
        <v>1</v>
      </c>
    </row>
    <row r="979" spans="1:6">
      <c r="A979" s="353">
        <v>206</v>
      </c>
      <c r="B979" s="353" t="s">
        <v>3021</v>
      </c>
      <c r="C979" s="353" t="s">
        <v>1369</v>
      </c>
      <c r="D979" s="351" t="str">
        <f t="shared" si="30"/>
        <v>岐阜県中津川市</v>
      </c>
      <c r="E979" s="353">
        <v>206</v>
      </c>
      <c r="F979" s="351">
        <f t="shared" si="31"/>
        <v>1</v>
      </c>
    </row>
    <row r="980" spans="1:6">
      <c r="A980" s="353">
        <v>207</v>
      </c>
      <c r="B980" s="353" t="s">
        <v>3021</v>
      </c>
      <c r="C980" s="353" t="s">
        <v>1416</v>
      </c>
      <c r="D980" s="351" t="str">
        <f t="shared" si="30"/>
        <v>岐阜県美濃市</v>
      </c>
      <c r="E980" s="353">
        <v>207</v>
      </c>
      <c r="F980" s="351">
        <f t="shared" si="31"/>
        <v>1</v>
      </c>
    </row>
    <row r="981" spans="1:6">
      <c r="A981" s="353">
        <v>208</v>
      </c>
      <c r="B981" s="353" t="s">
        <v>3021</v>
      </c>
      <c r="C981" s="353" t="s">
        <v>1463</v>
      </c>
      <c r="D981" s="351" t="str">
        <f t="shared" si="30"/>
        <v>岐阜県瑞浪市</v>
      </c>
      <c r="E981" s="353">
        <v>208</v>
      </c>
      <c r="F981" s="351">
        <f t="shared" si="31"/>
        <v>1</v>
      </c>
    </row>
    <row r="982" spans="1:6">
      <c r="A982" s="353">
        <v>209</v>
      </c>
      <c r="B982" s="353" t="s">
        <v>3021</v>
      </c>
      <c r="C982" s="353" t="s">
        <v>1510</v>
      </c>
      <c r="D982" s="351" t="str">
        <f t="shared" si="30"/>
        <v>岐阜県羽島市</v>
      </c>
      <c r="E982" s="353">
        <v>209</v>
      </c>
      <c r="F982" s="351">
        <f t="shared" si="31"/>
        <v>1</v>
      </c>
    </row>
    <row r="983" spans="1:6">
      <c r="A983" s="353">
        <v>210</v>
      </c>
      <c r="B983" s="353" t="s">
        <v>3021</v>
      </c>
      <c r="C983" s="353" t="s">
        <v>1557</v>
      </c>
      <c r="D983" s="351" t="str">
        <f t="shared" si="30"/>
        <v>岐阜県恵那市</v>
      </c>
      <c r="E983" s="353">
        <v>210</v>
      </c>
      <c r="F983" s="351">
        <f t="shared" si="31"/>
        <v>1</v>
      </c>
    </row>
    <row r="984" spans="1:6">
      <c r="A984" s="353">
        <v>211</v>
      </c>
      <c r="B984" s="353" t="s">
        <v>3021</v>
      </c>
      <c r="C984" s="353" t="s">
        <v>1604</v>
      </c>
      <c r="D984" s="351" t="str">
        <f t="shared" si="30"/>
        <v>岐阜県美濃加茂市</v>
      </c>
      <c r="E984" s="353">
        <v>211</v>
      </c>
      <c r="F984" s="351">
        <f t="shared" si="31"/>
        <v>1</v>
      </c>
    </row>
    <row r="985" spans="1:6">
      <c r="A985" s="353">
        <v>212</v>
      </c>
      <c r="B985" s="353" t="s">
        <v>3021</v>
      </c>
      <c r="C985" s="353" t="s">
        <v>1651</v>
      </c>
      <c r="D985" s="351" t="str">
        <f t="shared" si="30"/>
        <v>岐阜県土岐市</v>
      </c>
      <c r="E985" s="353">
        <v>212</v>
      </c>
      <c r="F985" s="351">
        <f t="shared" si="31"/>
        <v>1</v>
      </c>
    </row>
    <row r="986" spans="1:6">
      <c r="A986" s="353">
        <v>213</v>
      </c>
      <c r="B986" s="353" t="s">
        <v>3021</v>
      </c>
      <c r="C986" s="353" t="s">
        <v>1698</v>
      </c>
      <c r="D986" s="351" t="str">
        <f t="shared" si="30"/>
        <v>岐阜県各務原市</v>
      </c>
      <c r="E986" s="353">
        <v>213</v>
      </c>
      <c r="F986" s="351">
        <f t="shared" si="31"/>
        <v>1</v>
      </c>
    </row>
    <row r="987" spans="1:6">
      <c r="A987" s="353">
        <v>214</v>
      </c>
      <c r="B987" s="353" t="s">
        <v>3021</v>
      </c>
      <c r="C987" s="353" t="s">
        <v>1745</v>
      </c>
      <c r="D987" s="351" t="str">
        <f t="shared" si="30"/>
        <v>岐阜県可児市</v>
      </c>
      <c r="E987" s="353">
        <v>214</v>
      </c>
      <c r="F987" s="351">
        <f t="shared" si="31"/>
        <v>1</v>
      </c>
    </row>
    <row r="988" spans="1:6">
      <c r="A988" s="353">
        <v>215</v>
      </c>
      <c r="B988" s="353" t="s">
        <v>3021</v>
      </c>
      <c r="C988" s="353" t="s">
        <v>1792</v>
      </c>
      <c r="D988" s="351" t="str">
        <f t="shared" si="30"/>
        <v>岐阜県山県市</v>
      </c>
      <c r="E988" s="353">
        <v>215</v>
      </c>
      <c r="F988" s="351">
        <f t="shared" si="31"/>
        <v>1</v>
      </c>
    </row>
    <row r="989" spans="1:6">
      <c r="A989" s="353">
        <v>216</v>
      </c>
      <c r="B989" s="353" t="s">
        <v>3021</v>
      </c>
      <c r="C989" s="353" t="s">
        <v>1838</v>
      </c>
      <c r="D989" s="351" t="str">
        <f t="shared" si="30"/>
        <v>岐阜県瑞穂市</v>
      </c>
      <c r="E989" s="353">
        <v>216</v>
      </c>
      <c r="F989" s="351">
        <f t="shared" si="31"/>
        <v>1</v>
      </c>
    </row>
    <row r="990" spans="1:6">
      <c r="A990" s="353">
        <v>217</v>
      </c>
      <c r="B990" s="353" t="s">
        <v>3021</v>
      </c>
      <c r="C990" s="353" t="s">
        <v>1883</v>
      </c>
      <c r="D990" s="351" t="str">
        <f t="shared" si="30"/>
        <v>岐阜県飛騨市</v>
      </c>
      <c r="E990" s="353">
        <v>217</v>
      </c>
      <c r="F990" s="351">
        <f t="shared" si="31"/>
        <v>1</v>
      </c>
    </row>
    <row r="991" spans="1:6">
      <c r="A991" s="353">
        <v>218</v>
      </c>
      <c r="B991" s="353" t="s">
        <v>3021</v>
      </c>
      <c r="C991" s="353" t="s">
        <v>1926</v>
      </c>
      <c r="D991" s="351" t="str">
        <f t="shared" si="30"/>
        <v>岐阜県本巣市</v>
      </c>
      <c r="E991" s="353">
        <v>218</v>
      </c>
      <c r="F991" s="351">
        <f t="shared" si="31"/>
        <v>1</v>
      </c>
    </row>
    <row r="992" spans="1:6">
      <c r="A992" s="353">
        <v>219</v>
      </c>
      <c r="B992" s="353" t="s">
        <v>3021</v>
      </c>
      <c r="C992" s="353" t="s">
        <v>1968</v>
      </c>
      <c r="D992" s="351" t="str">
        <f t="shared" si="30"/>
        <v>岐阜県郡上市</v>
      </c>
      <c r="E992" s="353">
        <v>219</v>
      </c>
      <c r="F992" s="351">
        <f t="shared" si="31"/>
        <v>1</v>
      </c>
    </row>
    <row r="993" spans="1:6">
      <c r="A993" s="353">
        <v>220</v>
      </c>
      <c r="B993" s="353" t="s">
        <v>3021</v>
      </c>
      <c r="C993" s="353" t="s">
        <v>2010</v>
      </c>
      <c r="D993" s="351" t="str">
        <f t="shared" si="30"/>
        <v>岐阜県下呂市</v>
      </c>
      <c r="E993" s="353">
        <v>220</v>
      </c>
      <c r="F993" s="351">
        <f t="shared" si="31"/>
        <v>1</v>
      </c>
    </row>
    <row r="994" spans="1:6">
      <c r="A994" s="353">
        <v>221</v>
      </c>
      <c r="B994" s="353" t="s">
        <v>3021</v>
      </c>
      <c r="C994" s="353" t="s">
        <v>2048</v>
      </c>
      <c r="D994" s="351" t="str">
        <f t="shared" si="30"/>
        <v>岐阜県海津市</v>
      </c>
      <c r="E994" s="353">
        <v>221</v>
      </c>
      <c r="F994" s="351">
        <f t="shared" si="31"/>
        <v>1</v>
      </c>
    </row>
    <row r="995" spans="1:6">
      <c r="A995" s="353">
        <v>302</v>
      </c>
      <c r="B995" s="353" t="s">
        <v>3021</v>
      </c>
      <c r="C995" s="353" t="s">
        <v>2083</v>
      </c>
      <c r="D995" s="351" t="str">
        <f t="shared" si="30"/>
        <v>岐阜県岐南町</v>
      </c>
      <c r="E995" s="353">
        <v>302</v>
      </c>
      <c r="F995" s="351">
        <f t="shared" si="31"/>
        <v>1</v>
      </c>
    </row>
    <row r="996" spans="1:6">
      <c r="A996" s="353">
        <v>303</v>
      </c>
      <c r="B996" s="353" t="s">
        <v>3021</v>
      </c>
      <c r="C996" s="353" t="s">
        <v>2117</v>
      </c>
      <c r="D996" s="351" t="str">
        <f t="shared" si="30"/>
        <v>岐阜県笠松町</v>
      </c>
      <c r="E996" s="353">
        <v>303</v>
      </c>
      <c r="F996" s="351">
        <f t="shared" si="31"/>
        <v>1</v>
      </c>
    </row>
    <row r="997" spans="1:6">
      <c r="A997" s="353">
        <v>341</v>
      </c>
      <c r="B997" s="353" t="s">
        <v>3021</v>
      </c>
      <c r="C997" s="353" t="s">
        <v>2151</v>
      </c>
      <c r="D997" s="351" t="str">
        <f t="shared" si="30"/>
        <v>岐阜県養老町</v>
      </c>
      <c r="E997" s="353">
        <v>341</v>
      </c>
      <c r="F997" s="351">
        <f t="shared" si="31"/>
        <v>1</v>
      </c>
    </row>
    <row r="998" spans="1:6">
      <c r="A998" s="353">
        <v>361</v>
      </c>
      <c r="B998" s="353" t="s">
        <v>3021</v>
      </c>
      <c r="C998" s="353" t="s">
        <v>2186</v>
      </c>
      <c r="D998" s="351" t="str">
        <f t="shared" si="30"/>
        <v>岐阜県垂井町</v>
      </c>
      <c r="E998" s="353">
        <v>361</v>
      </c>
      <c r="F998" s="351">
        <f t="shared" si="31"/>
        <v>1</v>
      </c>
    </row>
    <row r="999" spans="1:6">
      <c r="A999" s="353">
        <v>362</v>
      </c>
      <c r="B999" s="353" t="s">
        <v>3021</v>
      </c>
      <c r="C999" s="353" t="s">
        <v>2218</v>
      </c>
      <c r="D999" s="351" t="str">
        <f t="shared" si="30"/>
        <v>岐阜県関ケ原町</v>
      </c>
      <c r="E999" s="353">
        <v>362</v>
      </c>
      <c r="F999" s="351">
        <f t="shared" si="31"/>
        <v>1</v>
      </c>
    </row>
    <row r="1000" spans="1:6">
      <c r="A1000" s="353">
        <v>381</v>
      </c>
      <c r="B1000" s="353" t="s">
        <v>3021</v>
      </c>
      <c r="C1000" s="353" t="s">
        <v>2250</v>
      </c>
      <c r="D1000" s="351" t="str">
        <f t="shared" si="30"/>
        <v>岐阜県神戸町</v>
      </c>
      <c r="E1000" s="353">
        <v>381</v>
      </c>
      <c r="F1000" s="351">
        <f t="shared" si="31"/>
        <v>1</v>
      </c>
    </row>
    <row r="1001" spans="1:6">
      <c r="A1001" s="353">
        <v>382</v>
      </c>
      <c r="B1001" s="353" t="s">
        <v>3021</v>
      </c>
      <c r="C1001" s="353" t="s">
        <v>2280</v>
      </c>
      <c r="D1001" s="351" t="str">
        <f t="shared" si="30"/>
        <v>岐阜県輪之内町</v>
      </c>
      <c r="E1001" s="353">
        <v>382</v>
      </c>
      <c r="F1001" s="351">
        <f t="shared" si="31"/>
        <v>1</v>
      </c>
    </row>
    <row r="1002" spans="1:6">
      <c r="A1002" s="353">
        <v>383</v>
      </c>
      <c r="B1002" s="353" t="s">
        <v>3021</v>
      </c>
      <c r="C1002" s="353" t="s">
        <v>2308</v>
      </c>
      <c r="D1002" s="351" t="str">
        <f t="shared" si="30"/>
        <v>岐阜県安八町</v>
      </c>
      <c r="E1002" s="353">
        <v>383</v>
      </c>
      <c r="F1002" s="351">
        <f t="shared" si="31"/>
        <v>1</v>
      </c>
    </row>
    <row r="1003" spans="1:6">
      <c r="A1003" s="353">
        <v>401</v>
      </c>
      <c r="B1003" s="353" t="s">
        <v>3021</v>
      </c>
      <c r="C1003" s="353" t="s">
        <v>2337</v>
      </c>
      <c r="D1003" s="351" t="str">
        <f t="shared" si="30"/>
        <v>岐阜県揖斐川町</v>
      </c>
      <c r="E1003" s="353">
        <v>401</v>
      </c>
      <c r="F1003" s="351">
        <f t="shared" si="31"/>
        <v>1</v>
      </c>
    </row>
    <row r="1004" spans="1:6">
      <c r="A1004" s="353">
        <v>403</v>
      </c>
      <c r="B1004" s="353" t="s">
        <v>3021</v>
      </c>
      <c r="C1004" s="353" t="s">
        <v>2366</v>
      </c>
      <c r="D1004" s="351" t="str">
        <f t="shared" si="30"/>
        <v>岐阜県大野町</v>
      </c>
      <c r="E1004" s="353">
        <v>403</v>
      </c>
      <c r="F1004" s="351">
        <f t="shared" si="31"/>
        <v>1</v>
      </c>
    </row>
    <row r="1005" spans="1:6">
      <c r="A1005" s="353">
        <v>404</v>
      </c>
      <c r="B1005" s="353" t="s">
        <v>3021</v>
      </c>
      <c r="C1005" s="353" t="s">
        <v>1601</v>
      </c>
      <c r="D1005" s="351" t="str">
        <f t="shared" si="30"/>
        <v>岐阜県池田町</v>
      </c>
      <c r="E1005" s="353">
        <v>404</v>
      </c>
      <c r="F1005" s="351">
        <f t="shared" si="31"/>
        <v>1</v>
      </c>
    </row>
    <row r="1006" spans="1:6">
      <c r="A1006" s="353">
        <v>421</v>
      </c>
      <c r="B1006" s="353" t="s">
        <v>3021</v>
      </c>
      <c r="C1006" s="353" t="s">
        <v>2414</v>
      </c>
      <c r="D1006" s="351" t="str">
        <f t="shared" si="30"/>
        <v>岐阜県北方町</v>
      </c>
      <c r="E1006" s="353">
        <v>421</v>
      </c>
      <c r="F1006" s="351">
        <f t="shared" si="31"/>
        <v>1</v>
      </c>
    </row>
    <row r="1007" spans="1:6">
      <c r="A1007" s="353">
        <v>501</v>
      </c>
      <c r="B1007" s="353" t="s">
        <v>3021</v>
      </c>
      <c r="C1007" s="353" t="s">
        <v>2439</v>
      </c>
      <c r="D1007" s="351" t="str">
        <f t="shared" si="30"/>
        <v>岐阜県坂祝町</v>
      </c>
      <c r="E1007" s="353">
        <v>501</v>
      </c>
      <c r="F1007" s="351">
        <f t="shared" si="31"/>
        <v>1</v>
      </c>
    </row>
    <row r="1008" spans="1:6">
      <c r="A1008" s="353">
        <v>502</v>
      </c>
      <c r="B1008" s="353" t="s">
        <v>3021</v>
      </c>
      <c r="C1008" s="353" t="s">
        <v>2464</v>
      </c>
      <c r="D1008" s="351" t="str">
        <f t="shared" si="30"/>
        <v>岐阜県富加町</v>
      </c>
      <c r="E1008" s="353">
        <v>502</v>
      </c>
      <c r="F1008" s="351">
        <f t="shared" si="31"/>
        <v>1</v>
      </c>
    </row>
    <row r="1009" spans="1:6">
      <c r="A1009" s="353">
        <v>503</v>
      </c>
      <c r="B1009" s="353" t="s">
        <v>3021</v>
      </c>
      <c r="C1009" s="353" t="s">
        <v>2486</v>
      </c>
      <c r="D1009" s="351" t="str">
        <f t="shared" si="30"/>
        <v>岐阜県川辺町</v>
      </c>
      <c r="E1009" s="353">
        <v>503</v>
      </c>
      <c r="F1009" s="351">
        <f t="shared" si="31"/>
        <v>1</v>
      </c>
    </row>
    <row r="1010" spans="1:6">
      <c r="A1010" s="353">
        <v>504</v>
      </c>
      <c r="B1010" s="353" t="s">
        <v>3021</v>
      </c>
      <c r="C1010" s="353" t="s">
        <v>2507</v>
      </c>
      <c r="D1010" s="351" t="str">
        <f t="shared" si="30"/>
        <v>岐阜県七宗町</v>
      </c>
      <c r="E1010" s="353">
        <v>504</v>
      </c>
      <c r="F1010" s="351">
        <f t="shared" si="31"/>
        <v>1</v>
      </c>
    </row>
    <row r="1011" spans="1:6">
      <c r="A1011" s="353">
        <v>505</v>
      </c>
      <c r="B1011" s="353" t="s">
        <v>3021</v>
      </c>
      <c r="C1011" s="353" t="s">
        <v>2526</v>
      </c>
      <c r="D1011" s="351" t="str">
        <f t="shared" si="30"/>
        <v>岐阜県八百津町</v>
      </c>
      <c r="E1011" s="353">
        <v>505</v>
      </c>
      <c r="F1011" s="351">
        <f t="shared" si="31"/>
        <v>1</v>
      </c>
    </row>
    <row r="1012" spans="1:6">
      <c r="A1012" s="353">
        <v>506</v>
      </c>
      <c r="B1012" s="353" t="s">
        <v>3021</v>
      </c>
      <c r="C1012" s="353" t="s">
        <v>2545</v>
      </c>
      <c r="D1012" s="351" t="str">
        <f t="shared" si="30"/>
        <v>岐阜県白川町</v>
      </c>
      <c r="E1012" s="353">
        <v>506</v>
      </c>
      <c r="F1012" s="351">
        <f t="shared" si="31"/>
        <v>1</v>
      </c>
    </row>
    <row r="1013" spans="1:6">
      <c r="A1013" s="353">
        <v>507</v>
      </c>
      <c r="B1013" s="353" t="s">
        <v>3021</v>
      </c>
      <c r="C1013" s="353" t="s">
        <v>2564</v>
      </c>
      <c r="D1013" s="351" t="str">
        <f t="shared" si="30"/>
        <v>岐阜県東白川村</v>
      </c>
      <c r="E1013" s="353">
        <v>507</v>
      </c>
      <c r="F1013" s="351">
        <f t="shared" si="31"/>
        <v>1</v>
      </c>
    </row>
    <row r="1014" spans="1:6">
      <c r="A1014" s="353">
        <v>521</v>
      </c>
      <c r="B1014" s="353" t="s">
        <v>3021</v>
      </c>
      <c r="C1014" s="353" t="s">
        <v>2579</v>
      </c>
      <c r="D1014" s="351" t="str">
        <f t="shared" si="30"/>
        <v>岐阜県御嵩町</v>
      </c>
      <c r="E1014" s="353">
        <v>521</v>
      </c>
      <c r="F1014" s="351">
        <f t="shared" si="31"/>
        <v>1</v>
      </c>
    </row>
    <row r="1015" spans="1:6">
      <c r="A1015" s="353">
        <v>604</v>
      </c>
      <c r="B1015" s="353" t="s">
        <v>3021</v>
      </c>
      <c r="C1015" s="353" t="s">
        <v>2596</v>
      </c>
      <c r="D1015" s="351" t="str">
        <f t="shared" si="30"/>
        <v>岐阜県白川村</v>
      </c>
      <c r="E1015" s="353">
        <v>604</v>
      </c>
      <c r="F1015" s="351">
        <f t="shared" si="31"/>
        <v>1</v>
      </c>
    </row>
    <row r="1016" spans="1:6">
      <c r="A1016" s="353">
        <v>101</v>
      </c>
      <c r="B1016" s="353" t="s">
        <v>3022</v>
      </c>
      <c r="C1016" s="353" t="s">
        <v>1136</v>
      </c>
      <c r="D1016" s="351" t="str">
        <f t="shared" si="30"/>
        <v>静岡県静岡市葵区</v>
      </c>
      <c r="E1016" s="353">
        <v>101</v>
      </c>
      <c r="F1016" s="351">
        <f t="shared" si="31"/>
        <v>1</v>
      </c>
    </row>
    <row r="1017" spans="1:6">
      <c r="A1017" s="353">
        <v>102</v>
      </c>
      <c r="B1017" s="353" t="s">
        <v>3022</v>
      </c>
      <c r="C1017" s="353" t="s">
        <v>1182</v>
      </c>
      <c r="D1017" s="351" t="str">
        <f t="shared" si="30"/>
        <v>静岡県静岡市駿河区</v>
      </c>
      <c r="E1017" s="353">
        <v>102</v>
      </c>
      <c r="F1017" s="351">
        <f t="shared" si="31"/>
        <v>1</v>
      </c>
    </row>
    <row r="1018" spans="1:6">
      <c r="A1018" s="353">
        <v>103</v>
      </c>
      <c r="B1018" s="353" t="s">
        <v>3022</v>
      </c>
      <c r="C1018" s="353" t="s">
        <v>1229</v>
      </c>
      <c r="D1018" s="351" t="str">
        <f t="shared" si="30"/>
        <v>静岡県静岡市清水区</v>
      </c>
      <c r="E1018" s="353">
        <v>103</v>
      </c>
      <c r="F1018" s="351">
        <f t="shared" si="31"/>
        <v>1</v>
      </c>
    </row>
    <row r="1019" spans="1:6">
      <c r="A1019" s="353">
        <v>131</v>
      </c>
      <c r="B1019" s="353" t="s">
        <v>3022</v>
      </c>
      <c r="C1019" s="353" t="s">
        <v>1276</v>
      </c>
      <c r="D1019" s="351" t="str">
        <f t="shared" si="30"/>
        <v>静岡県浜松市中区</v>
      </c>
      <c r="E1019" s="353">
        <v>131</v>
      </c>
      <c r="F1019" s="351">
        <f t="shared" si="31"/>
        <v>1</v>
      </c>
    </row>
    <row r="1020" spans="1:6">
      <c r="A1020" s="353">
        <v>132</v>
      </c>
      <c r="B1020" s="353" t="s">
        <v>3022</v>
      </c>
      <c r="C1020" s="353" t="s">
        <v>1323</v>
      </c>
      <c r="D1020" s="351" t="str">
        <f t="shared" si="30"/>
        <v>静岡県浜松市東区</v>
      </c>
      <c r="E1020" s="353">
        <v>132</v>
      </c>
      <c r="F1020" s="351">
        <f t="shared" si="31"/>
        <v>1</v>
      </c>
    </row>
    <row r="1021" spans="1:6">
      <c r="A1021" s="353">
        <v>133</v>
      </c>
      <c r="B1021" s="353" t="s">
        <v>3022</v>
      </c>
      <c r="C1021" s="353" t="s">
        <v>1370</v>
      </c>
      <c r="D1021" s="351" t="str">
        <f t="shared" si="30"/>
        <v>静岡県浜松市西区</v>
      </c>
      <c r="E1021" s="353">
        <v>133</v>
      </c>
      <c r="F1021" s="351">
        <f t="shared" si="31"/>
        <v>1</v>
      </c>
    </row>
    <row r="1022" spans="1:6">
      <c r="A1022" s="353">
        <v>134</v>
      </c>
      <c r="B1022" s="353" t="s">
        <v>3022</v>
      </c>
      <c r="C1022" s="353" t="s">
        <v>1417</v>
      </c>
      <c r="D1022" s="351" t="str">
        <f t="shared" si="30"/>
        <v>静岡県浜松市南区</v>
      </c>
      <c r="E1022" s="353">
        <v>134</v>
      </c>
      <c r="F1022" s="351">
        <f t="shared" si="31"/>
        <v>1</v>
      </c>
    </row>
    <row r="1023" spans="1:6">
      <c r="A1023" s="353">
        <v>135</v>
      </c>
      <c r="B1023" s="353" t="s">
        <v>3022</v>
      </c>
      <c r="C1023" s="353" t="s">
        <v>1464</v>
      </c>
      <c r="D1023" s="351" t="str">
        <f t="shared" si="30"/>
        <v>静岡県浜松市北区</v>
      </c>
      <c r="E1023" s="353">
        <v>135</v>
      </c>
      <c r="F1023" s="351">
        <f t="shared" si="31"/>
        <v>1</v>
      </c>
    </row>
    <row r="1024" spans="1:6">
      <c r="A1024" s="353">
        <v>136</v>
      </c>
      <c r="B1024" s="353" t="s">
        <v>3022</v>
      </c>
      <c r="C1024" s="353" t="s">
        <v>1511</v>
      </c>
      <c r="D1024" s="351" t="str">
        <f t="shared" si="30"/>
        <v>静岡県浜松市浜北区</v>
      </c>
      <c r="E1024" s="353">
        <v>136</v>
      </c>
      <c r="F1024" s="351">
        <f t="shared" si="31"/>
        <v>1</v>
      </c>
    </row>
    <row r="1025" spans="1:6">
      <c r="A1025" s="353">
        <v>137</v>
      </c>
      <c r="B1025" s="353" t="s">
        <v>3022</v>
      </c>
      <c r="C1025" s="353" t="s">
        <v>1558</v>
      </c>
      <c r="D1025" s="351" t="str">
        <f t="shared" si="30"/>
        <v>静岡県浜松市天竜区</v>
      </c>
      <c r="E1025" s="353">
        <v>137</v>
      </c>
      <c r="F1025" s="351">
        <f t="shared" si="31"/>
        <v>1</v>
      </c>
    </row>
    <row r="1026" spans="1:6">
      <c r="A1026" s="353">
        <v>203</v>
      </c>
      <c r="B1026" s="353" t="s">
        <v>3022</v>
      </c>
      <c r="C1026" s="353" t="s">
        <v>1605</v>
      </c>
      <c r="D1026" s="351" t="str">
        <f t="shared" si="30"/>
        <v>静岡県沼津市</v>
      </c>
      <c r="E1026" s="353">
        <v>203</v>
      </c>
      <c r="F1026" s="351">
        <f t="shared" si="31"/>
        <v>1</v>
      </c>
    </row>
    <row r="1027" spans="1:6">
      <c r="A1027" s="353">
        <v>205</v>
      </c>
      <c r="B1027" s="353" t="s">
        <v>3022</v>
      </c>
      <c r="C1027" s="353" t="s">
        <v>1652</v>
      </c>
      <c r="D1027" s="351" t="str">
        <f t="shared" ref="D1027:D1090" si="32">B1027&amp;C1027</f>
        <v>静岡県熱海市</v>
      </c>
      <c r="E1027" s="353">
        <v>205</v>
      </c>
      <c r="F1027" s="351">
        <f t="shared" ref="F1027:F1090" si="33">COUNTIF(D:D,D1027)</f>
        <v>1</v>
      </c>
    </row>
    <row r="1028" spans="1:6">
      <c r="A1028" s="353">
        <v>206</v>
      </c>
      <c r="B1028" s="353" t="s">
        <v>3022</v>
      </c>
      <c r="C1028" s="353" t="s">
        <v>1699</v>
      </c>
      <c r="D1028" s="351" t="str">
        <f t="shared" si="32"/>
        <v>静岡県三島市</v>
      </c>
      <c r="E1028" s="353">
        <v>206</v>
      </c>
      <c r="F1028" s="351">
        <f t="shared" si="33"/>
        <v>1</v>
      </c>
    </row>
    <row r="1029" spans="1:6">
      <c r="A1029" s="353">
        <v>207</v>
      </c>
      <c r="B1029" s="353" t="s">
        <v>3022</v>
      </c>
      <c r="C1029" s="353" t="s">
        <v>1746</v>
      </c>
      <c r="D1029" s="351" t="str">
        <f t="shared" si="32"/>
        <v>静岡県富士宮市</v>
      </c>
      <c r="E1029" s="353">
        <v>207</v>
      </c>
      <c r="F1029" s="351">
        <f t="shared" si="33"/>
        <v>1</v>
      </c>
    </row>
    <row r="1030" spans="1:6">
      <c r="A1030" s="353">
        <v>208</v>
      </c>
      <c r="B1030" s="353" t="s">
        <v>3022</v>
      </c>
      <c r="C1030" s="353" t="s">
        <v>1793</v>
      </c>
      <c r="D1030" s="351" t="str">
        <f t="shared" si="32"/>
        <v>静岡県伊東市</v>
      </c>
      <c r="E1030" s="353">
        <v>208</v>
      </c>
      <c r="F1030" s="351">
        <f t="shared" si="33"/>
        <v>1</v>
      </c>
    </row>
    <row r="1031" spans="1:6">
      <c r="A1031" s="353">
        <v>209</v>
      </c>
      <c r="B1031" s="353" t="s">
        <v>3022</v>
      </c>
      <c r="C1031" s="353" t="s">
        <v>1839</v>
      </c>
      <c r="D1031" s="351" t="str">
        <f t="shared" si="32"/>
        <v>静岡県島田市</v>
      </c>
      <c r="E1031" s="353">
        <v>209</v>
      </c>
      <c r="F1031" s="351">
        <f t="shared" si="33"/>
        <v>1</v>
      </c>
    </row>
    <row r="1032" spans="1:6">
      <c r="A1032" s="353">
        <v>210</v>
      </c>
      <c r="B1032" s="353" t="s">
        <v>3022</v>
      </c>
      <c r="C1032" s="353" t="s">
        <v>1884</v>
      </c>
      <c r="D1032" s="351" t="str">
        <f t="shared" si="32"/>
        <v>静岡県富士市</v>
      </c>
      <c r="E1032" s="353">
        <v>210</v>
      </c>
      <c r="F1032" s="351">
        <f t="shared" si="33"/>
        <v>1</v>
      </c>
    </row>
    <row r="1033" spans="1:6">
      <c r="A1033" s="353">
        <v>211</v>
      </c>
      <c r="B1033" s="353" t="s">
        <v>3022</v>
      </c>
      <c r="C1033" s="353" t="s">
        <v>1927</v>
      </c>
      <c r="D1033" s="351" t="str">
        <f t="shared" si="32"/>
        <v>静岡県磐田市</v>
      </c>
      <c r="E1033" s="353">
        <v>211</v>
      </c>
      <c r="F1033" s="351">
        <f t="shared" si="33"/>
        <v>1</v>
      </c>
    </row>
    <row r="1034" spans="1:6">
      <c r="A1034" s="353">
        <v>212</v>
      </c>
      <c r="B1034" s="353" t="s">
        <v>3022</v>
      </c>
      <c r="C1034" s="353" t="s">
        <v>1969</v>
      </c>
      <c r="D1034" s="351" t="str">
        <f t="shared" si="32"/>
        <v>静岡県焼津市</v>
      </c>
      <c r="E1034" s="353">
        <v>212</v>
      </c>
      <c r="F1034" s="351">
        <f t="shared" si="33"/>
        <v>1</v>
      </c>
    </row>
    <row r="1035" spans="1:6">
      <c r="A1035" s="353">
        <v>213</v>
      </c>
      <c r="B1035" s="353" t="s">
        <v>3022</v>
      </c>
      <c r="C1035" s="353" t="s">
        <v>2011</v>
      </c>
      <c r="D1035" s="351" t="str">
        <f t="shared" si="32"/>
        <v>静岡県掛川市</v>
      </c>
      <c r="E1035" s="353">
        <v>213</v>
      </c>
      <c r="F1035" s="351">
        <f t="shared" si="33"/>
        <v>1</v>
      </c>
    </row>
    <row r="1036" spans="1:6">
      <c r="A1036" s="353">
        <v>214</v>
      </c>
      <c r="B1036" s="353" t="s">
        <v>3022</v>
      </c>
      <c r="C1036" s="353" t="s">
        <v>2049</v>
      </c>
      <c r="D1036" s="351" t="str">
        <f t="shared" si="32"/>
        <v>静岡県藤枝市</v>
      </c>
      <c r="E1036" s="353">
        <v>214</v>
      </c>
      <c r="F1036" s="351">
        <f t="shared" si="33"/>
        <v>1</v>
      </c>
    </row>
    <row r="1037" spans="1:6">
      <c r="A1037" s="353">
        <v>215</v>
      </c>
      <c r="B1037" s="353" t="s">
        <v>3022</v>
      </c>
      <c r="C1037" s="353" t="s">
        <v>2084</v>
      </c>
      <c r="D1037" s="351" t="str">
        <f t="shared" si="32"/>
        <v>静岡県御殿場市</v>
      </c>
      <c r="E1037" s="353">
        <v>215</v>
      </c>
      <c r="F1037" s="351">
        <f t="shared" si="33"/>
        <v>1</v>
      </c>
    </row>
    <row r="1038" spans="1:6">
      <c r="A1038" s="353">
        <v>216</v>
      </c>
      <c r="B1038" s="353" t="s">
        <v>3022</v>
      </c>
      <c r="C1038" s="353" t="s">
        <v>2118</v>
      </c>
      <c r="D1038" s="351" t="str">
        <f t="shared" si="32"/>
        <v>静岡県袋井市</v>
      </c>
      <c r="E1038" s="353">
        <v>216</v>
      </c>
      <c r="F1038" s="351">
        <f t="shared" si="33"/>
        <v>1</v>
      </c>
    </row>
    <row r="1039" spans="1:6">
      <c r="A1039" s="353">
        <v>219</v>
      </c>
      <c r="B1039" s="353" t="s">
        <v>3022</v>
      </c>
      <c r="C1039" s="353" t="s">
        <v>2152</v>
      </c>
      <c r="D1039" s="351" t="str">
        <f t="shared" si="32"/>
        <v>静岡県下田市</v>
      </c>
      <c r="E1039" s="353">
        <v>219</v>
      </c>
      <c r="F1039" s="351">
        <f t="shared" si="33"/>
        <v>1</v>
      </c>
    </row>
    <row r="1040" spans="1:6">
      <c r="A1040" s="353">
        <v>220</v>
      </c>
      <c r="B1040" s="353" t="s">
        <v>3022</v>
      </c>
      <c r="C1040" s="353" t="s">
        <v>2187</v>
      </c>
      <c r="D1040" s="351" t="str">
        <f t="shared" si="32"/>
        <v>静岡県裾野市</v>
      </c>
      <c r="E1040" s="353">
        <v>220</v>
      </c>
      <c r="F1040" s="351">
        <f t="shared" si="33"/>
        <v>1</v>
      </c>
    </row>
    <row r="1041" spans="1:6">
      <c r="A1041" s="353">
        <v>221</v>
      </c>
      <c r="B1041" s="353" t="s">
        <v>3022</v>
      </c>
      <c r="C1041" s="353" t="s">
        <v>2219</v>
      </c>
      <c r="D1041" s="351" t="str">
        <f t="shared" si="32"/>
        <v>静岡県湖西市</v>
      </c>
      <c r="E1041" s="353">
        <v>221</v>
      </c>
      <c r="F1041" s="351">
        <f t="shared" si="33"/>
        <v>1</v>
      </c>
    </row>
    <row r="1042" spans="1:6">
      <c r="A1042" s="353">
        <v>222</v>
      </c>
      <c r="B1042" s="353" t="s">
        <v>3022</v>
      </c>
      <c r="C1042" s="353" t="s">
        <v>2251</v>
      </c>
      <c r="D1042" s="351" t="str">
        <f t="shared" si="32"/>
        <v>静岡県伊豆市</v>
      </c>
      <c r="E1042" s="353">
        <v>222</v>
      </c>
      <c r="F1042" s="351">
        <f t="shared" si="33"/>
        <v>1</v>
      </c>
    </row>
    <row r="1043" spans="1:6">
      <c r="A1043" s="353">
        <v>223</v>
      </c>
      <c r="B1043" s="353" t="s">
        <v>3022</v>
      </c>
      <c r="C1043" s="353" t="s">
        <v>2281</v>
      </c>
      <c r="D1043" s="351" t="str">
        <f t="shared" si="32"/>
        <v>静岡県御前崎市</v>
      </c>
      <c r="E1043" s="353">
        <v>223</v>
      </c>
      <c r="F1043" s="351">
        <f t="shared" si="33"/>
        <v>1</v>
      </c>
    </row>
    <row r="1044" spans="1:6">
      <c r="A1044" s="353">
        <v>224</v>
      </c>
      <c r="B1044" s="353" t="s">
        <v>3022</v>
      </c>
      <c r="C1044" s="353" t="s">
        <v>2309</v>
      </c>
      <c r="D1044" s="351" t="str">
        <f t="shared" si="32"/>
        <v>静岡県菊川市</v>
      </c>
      <c r="E1044" s="353">
        <v>224</v>
      </c>
      <c r="F1044" s="351">
        <f t="shared" si="33"/>
        <v>1</v>
      </c>
    </row>
    <row r="1045" spans="1:6">
      <c r="A1045" s="353">
        <v>225</v>
      </c>
      <c r="B1045" s="353" t="s">
        <v>3022</v>
      </c>
      <c r="C1045" s="353" t="s">
        <v>2338</v>
      </c>
      <c r="D1045" s="351" t="str">
        <f t="shared" si="32"/>
        <v>静岡県伊豆の国市</v>
      </c>
      <c r="E1045" s="353">
        <v>225</v>
      </c>
      <c r="F1045" s="351">
        <f t="shared" si="33"/>
        <v>1</v>
      </c>
    </row>
    <row r="1046" spans="1:6">
      <c r="A1046" s="353">
        <v>226</v>
      </c>
      <c r="B1046" s="353" t="s">
        <v>3022</v>
      </c>
      <c r="C1046" s="353" t="s">
        <v>2367</v>
      </c>
      <c r="D1046" s="351" t="str">
        <f t="shared" si="32"/>
        <v>静岡県牧之原市</v>
      </c>
      <c r="E1046" s="353">
        <v>226</v>
      </c>
      <c r="F1046" s="351">
        <f t="shared" si="33"/>
        <v>1</v>
      </c>
    </row>
    <row r="1047" spans="1:6">
      <c r="A1047" s="353">
        <v>301</v>
      </c>
      <c r="B1047" s="353" t="s">
        <v>3022</v>
      </c>
      <c r="C1047" s="353" t="s">
        <v>2390</v>
      </c>
      <c r="D1047" s="351" t="str">
        <f t="shared" si="32"/>
        <v>静岡県東伊豆町</v>
      </c>
      <c r="E1047" s="353">
        <v>301</v>
      </c>
      <c r="F1047" s="351">
        <f t="shared" si="33"/>
        <v>1</v>
      </c>
    </row>
    <row r="1048" spans="1:6">
      <c r="A1048" s="353">
        <v>302</v>
      </c>
      <c r="B1048" s="353" t="s">
        <v>3022</v>
      </c>
      <c r="C1048" s="353" t="s">
        <v>2415</v>
      </c>
      <c r="D1048" s="351" t="str">
        <f t="shared" si="32"/>
        <v>静岡県河津町</v>
      </c>
      <c r="E1048" s="353">
        <v>302</v>
      </c>
      <c r="F1048" s="351">
        <f t="shared" si="33"/>
        <v>1</v>
      </c>
    </row>
    <row r="1049" spans="1:6">
      <c r="A1049" s="353">
        <v>304</v>
      </c>
      <c r="B1049" s="353" t="s">
        <v>3022</v>
      </c>
      <c r="C1049" s="353" t="s">
        <v>2440</v>
      </c>
      <c r="D1049" s="351" t="str">
        <f t="shared" si="32"/>
        <v>静岡県南伊豆町</v>
      </c>
      <c r="E1049" s="353">
        <v>304</v>
      </c>
      <c r="F1049" s="351">
        <f t="shared" si="33"/>
        <v>1</v>
      </c>
    </row>
    <row r="1050" spans="1:6">
      <c r="A1050" s="353">
        <v>305</v>
      </c>
      <c r="B1050" s="353" t="s">
        <v>3022</v>
      </c>
      <c r="C1050" s="353" t="s">
        <v>2465</v>
      </c>
      <c r="D1050" s="351" t="str">
        <f t="shared" si="32"/>
        <v>静岡県松崎町</v>
      </c>
      <c r="E1050" s="353">
        <v>305</v>
      </c>
      <c r="F1050" s="351">
        <f t="shared" si="33"/>
        <v>1</v>
      </c>
    </row>
    <row r="1051" spans="1:6">
      <c r="A1051" s="353">
        <v>306</v>
      </c>
      <c r="B1051" s="353" t="s">
        <v>3022</v>
      </c>
      <c r="C1051" s="353" t="s">
        <v>2487</v>
      </c>
      <c r="D1051" s="351" t="str">
        <f t="shared" si="32"/>
        <v>静岡県西伊豆町</v>
      </c>
      <c r="E1051" s="353">
        <v>306</v>
      </c>
      <c r="F1051" s="351">
        <f t="shared" si="33"/>
        <v>1</v>
      </c>
    </row>
    <row r="1052" spans="1:6">
      <c r="A1052" s="353">
        <v>325</v>
      </c>
      <c r="B1052" s="353" t="s">
        <v>3022</v>
      </c>
      <c r="C1052" s="353" t="s">
        <v>2508</v>
      </c>
      <c r="D1052" s="351" t="str">
        <f t="shared" si="32"/>
        <v>静岡県函南町</v>
      </c>
      <c r="E1052" s="353">
        <v>325</v>
      </c>
      <c r="F1052" s="351">
        <f t="shared" si="33"/>
        <v>1</v>
      </c>
    </row>
    <row r="1053" spans="1:6">
      <c r="A1053" s="353">
        <v>341</v>
      </c>
      <c r="B1053" s="353" t="s">
        <v>3022</v>
      </c>
      <c r="C1053" s="353" t="s">
        <v>2527</v>
      </c>
      <c r="D1053" s="351" t="str">
        <f t="shared" si="32"/>
        <v>静岡県清水町</v>
      </c>
      <c r="E1053" s="353">
        <v>341</v>
      </c>
      <c r="F1053" s="351">
        <f t="shared" si="33"/>
        <v>1</v>
      </c>
    </row>
    <row r="1054" spans="1:6">
      <c r="A1054" s="353">
        <v>342</v>
      </c>
      <c r="B1054" s="353" t="s">
        <v>3022</v>
      </c>
      <c r="C1054" s="353" t="s">
        <v>2546</v>
      </c>
      <c r="D1054" s="351" t="str">
        <f t="shared" si="32"/>
        <v>静岡県長泉町</v>
      </c>
      <c r="E1054" s="353">
        <v>342</v>
      </c>
      <c r="F1054" s="351">
        <f t="shared" si="33"/>
        <v>1</v>
      </c>
    </row>
    <row r="1055" spans="1:6">
      <c r="A1055" s="353">
        <v>344</v>
      </c>
      <c r="B1055" s="353" t="s">
        <v>3022</v>
      </c>
      <c r="C1055" s="353" t="s">
        <v>2565</v>
      </c>
      <c r="D1055" s="351" t="str">
        <f t="shared" si="32"/>
        <v>静岡県小山町</v>
      </c>
      <c r="E1055" s="353">
        <v>344</v>
      </c>
      <c r="F1055" s="351">
        <f t="shared" si="33"/>
        <v>1</v>
      </c>
    </row>
    <row r="1056" spans="1:6">
      <c r="A1056" s="353">
        <v>424</v>
      </c>
      <c r="B1056" s="353" t="s">
        <v>3022</v>
      </c>
      <c r="C1056" s="353" t="s">
        <v>2580</v>
      </c>
      <c r="D1056" s="351" t="str">
        <f t="shared" si="32"/>
        <v>静岡県吉田町</v>
      </c>
      <c r="E1056" s="353">
        <v>424</v>
      </c>
      <c r="F1056" s="351">
        <f t="shared" si="33"/>
        <v>1</v>
      </c>
    </row>
    <row r="1057" spans="1:6">
      <c r="A1057" s="353">
        <v>429</v>
      </c>
      <c r="B1057" s="353" t="s">
        <v>3022</v>
      </c>
      <c r="C1057" s="353" t="s">
        <v>2597</v>
      </c>
      <c r="D1057" s="351" t="str">
        <f t="shared" si="32"/>
        <v>静岡県川根本町</v>
      </c>
      <c r="E1057" s="353">
        <v>429</v>
      </c>
      <c r="F1057" s="351">
        <f t="shared" si="33"/>
        <v>1</v>
      </c>
    </row>
    <row r="1058" spans="1:6">
      <c r="A1058" s="353">
        <v>461</v>
      </c>
      <c r="B1058" s="353" t="s">
        <v>3022</v>
      </c>
      <c r="C1058" s="353" t="s">
        <v>2612</v>
      </c>
      <c r="D1058" s="351" t="str">
        <f t="shared" si="32"/>
        <v>静岡県森町</v>
      </c>
      <c r="E1058" s="353">
        <v>461</v>
      </c>
      <c r="F1058" s="351">
        <f t="shared" si="33"/>
        <v>1</v>
      </c>
    </row>
    <row r="1059" spans="1:6">
      <c r="A1059" s="353">
        <v>101</v>
      </c>
      <c r="B1059" s="353" t="s">
        <v>3023</v>
      </c>
      <c r="C1059" s="353" t="s">
        <v>1137</v>
      </c>
      <c r="D1059" s="351" t="str">
        <f t="shared" si="32"/>
        <v>愛知県名古屋市千種区</v>
      </c>
      <c r="E1059" s="353">
        <v>101</v>
      </c>
      <c r="F1059" s="351">
        <f t="shared" si="33"/>
        <v>1</v>
      </c>
    </row>
    <row r="1060" spans="1:6">
      <c r="A1060" s="353">
        <v>102</v>
      </c>
      <c r="B1060" s="353" t="s">
        <v>3023</v>
      </c>
      <c r="C1060" s="353" t="s">
        <v>1183</v>
      </c>
      <c r="D1060" s="351" t="str">
        <f t="shared" si="32"/>
        <v>愛知県名古屋市東区</v>
      </c>
      <c r="E1060" s="353">
        <v>102</v>
      </c>
      <c r="F1060" s="351">
        <f t="shared" si="33"/>
        <v>1</v>
      </c>
    </row>
    <row r="1061" spans="1:6">
      <c r="A1061" s="353">
        <v>103</v>
      </c>
      <c r="B1061" s="353" t="s">
        <v>3023</v>
      </c>
      <c r="C1061" s="353" t="s">
        <v>1230</v>
      </c>
      <c r="D1061" s="351" t="str">
        <f t="shared" si="32"/>
        <v>愛知県名古屋市北区</v>
      </c>
      <c r="E1061" s="353">
        <v>103</v>
      </c>
      <c r="F1061" s="351">
        <f t="shared" si="33"/>
        <v>1</v>
      </c>
    </row>
    <row r="1062" spans="1:6">
      <c r="A1062" s="353">
        <v>104</v>
      </c>
      <c r="B1062" s="353" t="s">
        <v>3023</v>
      </c>
      <c r="C1062" s="353" t="s">
        <v>1277</v>
      </c>
      <c r="D1062" s="351" t="str">
        <f t="shared" si="32"/>
        <v>愛知県名古屋市西区</v>
      </c>
      <c r="E1062" s="353">
        <v>104</v>
      </c>
      <c r="F1062" s="351">
        <f t="shared" si="33"/>
        <v>1</v>
      </c>
    </row>
    <row r="1063" spans="1:6">
      <c r="A1063" s="353">
        <v>105</v>
      </c>
      <c r="B1063" s="353" t="s">
        <v>3023</v>
      </c>
      <c r="C1063" s="353" t="s">
        <v>1324</v>
      </c>
      <c r="D1063" s="351" t="str">
        <f t="shared" si="32"/>
        <v>愛知県名古屋市中村区</v>
      </c>
      <c r="E1063" s="353">
        <v>105</v>
      </c>
      <c r="F1063" s="351">
        <f t="shared" si="33"/>
        <v>1</v>
      </c>
    </row>
    <row r="1064" spans="1:6">
      <c r="A1064" s="353">
        <v>106</v>
      </c>
      <c r="B1064" s="353" t="s">
        <v>3023</v>
      </c>
      <c r="C1064" s="353" t="s">
        <v>1371</v>
      </c>
      <c r="D1064" s="351" t="str">
        <f t="shared" si="32"/>
        <v>愛知県名古屋市中区</v>
      </c>
      <c r="E1064" s="353">
        <v>106</v>
      </c>
      <c r="F1064" s="351">
        <f t="shared" si="33"/>
        <v>1</v>
      </c>
    </row>
    <row r="1065" spans="1:6">
      <c r="A1065" s="353">
        <v>107</v>
      </c>
      <c r="B1065" s="353" t="s">
        <v>3023</v>
      </c>
      <c r="C1065" s="353" t="s">
        <v>1418</v>
      </c>
      <c r="D1065" s="351" t="str">
        <f t="shared" si="32"/>
        <v>愛知県名古屋市昭和区</v>
      </c>
      <c r="E1065" s="353">
        <v>107</v>
      </c>
      <c r="F1065" s="351">
        <f t="shared" si="33"/>
        <v>1</v>
      </c>
    </row>
    <row r="1066" spans="1:6">
      <c r="A1066" s="353">
        <v>108</v>
      </c>
      <c r="B1066" s="353" t="s">
        <v>3023</v>
      </c>
      <c r="C1066" s="353" t="s">
        <v>1465</v>
      </c>
      <c r="D1066" s="351" t="str">
        <f t="shared" si="32"/>
        <v>愛知県名古屋市瑞穂区</v>
      </c>
      <c r="E1066" s="353">
        <v>108</v>
      </c>
      <c r="F1066" s="351">
        <f t="shared" si="33"/>
        <v>1</v>
      </c>
    </row>
    <row r="1067" spans="1:6">
      <c r="A1067" s="353">
        <v>109</v>
      </c>
      <c r="B1067" s="353" t="s">
        <v>3023</v>
      </c>
      <c r="C1067" s="353" t="s">
        <v>1512</v>
      </c>
      <c r="D1067" s="351" t="str">
        <f t="shared" si="32"/>
        <v>愛知県名古屋市熱田区</v>
      </c>
      <c r="E1067" s="353">
        <v>109</v>
      </c>
      <c r="F1067" s="351">
        <f t="shared" si="33"/>
        <v>1</v>
      </c>
    </row>
    <row r="1068" spans="1:6">
      <c r="A1068" s="353">
        <v>110</v>
      </c>
      <c r="B1068" s="353" t="s">
        <v>3023</v>
      </c>
      <c r="C1068" s="353" t="s">
        <v>1559</v>
      </c>
      <c r="D1068" s="351" t="str">
        <f t="shared" si="32"/>
        <v>愛知県名古屋市中川区</v>
      </c>
      <c r="E1068" s="353">
        <v>110</v>
      </c>
      <c r="F1068" s="351">
        <f t="shared" si="33"/>
        <v>1</v>
      </c>
    </row>
    <row r="1069" spans="1:6">
      <c r="A1069" s="353">
        <v>111</v>
      </c>
      <c r="B1069" s="353" t="s">
        <v>3023</v>
      </c>
      <c r="C1069" s="353" t="s">
        <v>1606</v>
      </c>
      <c r="D1069" s="351" t="str">
        <f t="shared" si="32"/>
        <v>愛知県名古屋市港区</v>
      </c>
      <c r="E1069" s="353">
        <v>111</v>
      </c>
      <c r="F1069" s="351">
        <f t="shared" si="33"/>
        <v>1</v>
      </c>
    </row>
    <row r="1070" spans="1:6">
      <c r="A1070" s="353">
        <v>112</v>
      </c>
      <c r="B1070" s="353" t="s">
        <v>3023</v>
      </c>
      <c r="C1070" s="353" t="s">
        <v>1653</v>
      </c>
      <c r="D1070" s="351" t="str">
        <f t="shared" si="32"/>
        <v>愛知県名古屋市南区</v>
      </c>
      <c r="E1070" s="353">
        <v>112</v>
      </c>
      <c r="F1070" s="351">
        <f t="shared" si="33"/>
        <v>1</v>
      </c>
    </row>
    <row r="1071" spans="1:6">
      <c r="A1071" s="353">
        <v>113</v>
      </c>
      <c r="B1071" s="353" t="s">
        <v>3023</v>
      </c>
      <c r="C1071" s="353" t="s">
        <v>1700</v>
      </c>
      <c r="D1071" s="351" t="str">
        <f t="shared" si="32"/>
        <v>愛知県名古屋市守山区</v>
      </c>
      <c r="E1071" s="353">
        <v>113</v>
      </c>
      <c r="F1071" s="351">
        <f t="shared" si="33"/>
        <v>1</v>
      </c>
    </row>
    <row r="1072" spans="1:6">
      <c r="A1072" s="353">
        <v>114</v>
      </c>
      <c r="B1072" s="353" t="s">
        <v>3023</v>
      </c>
      <c r="C1072" s="353" t="s">
        <v>1747</v>
      </c>
      <c r="D1072" s="351" t="str">
        <f t="shared" si="32"/>
        <v>愛知県名古屋市緑区</v>
      </c>
      <c r="E1072" s="353">
        <v>114</v>
      </c>
      <c r="F1072" s="351">
        <f t="shared" si="33"/>
        <v>1</v>
      </c>
    </row>
    <row r="1073" spans="1:6">
      <c r="A1073" s="353">
        <v>115</v>
      </c>
      <c r="B1073" s="353" t="s">
        <v>3023</v>
      </c>
      <c r="C1073" s="353" t="s">
        <v>1794</v>
      </c>
      <c r="D1073" s="351" t="str">
        <f t="shared" si="32"/>
        <v>愛知県名古屋市名東区</v>
      </c>
      <c r="E1073" s="353">
        <v>115</v>
      </c>
      <c r="F1073" s="351">
        <f t="shared" si="33"/>
        <v>1</v>
      </c>
    </row>
    <row r="1074" spans="1:6">
      <c r="A1074" s="353">
        <v>116</v>
      </c>
      <c r="B1074" s="353" t="s">
        <v>3023</v>
      </c>
      <c r="C1074" s="353" t="s">
        <v>1840</v>
      </c>
      <c r="D1074" s="351" t="str">
        <f t="shared" si="32"/>
        <v>愛知県名古屋市天白区</v>
      </c>
      <c r="E1074" s="353">
        <v>116</v>
      </c>
      <c r="F1074" s="351">
        <f t="shared" si="33"/>
        <v>1</v>
      </c>
    </row>
    <row r="1075" spans="1:6">
      <c r="A1075" s="353">
        <v>201</v>
      </c>
      <c r="B1075" s="353" t="s">
        <v>3023</v>
      </c>
      <c r="C1075" s="353" t="s">
        <v>1885</v>
      </c>
      <c r="D1075" s="351" t="str">
        <f t="shared" si="32"/>
        <v>愛知県豊橋市</v>
      </c>
      <c r="E1075" s="353">
        <v>201</v>
      </c>
      <c r="F1075" s="351">
        <f t="shared" si="33"/>
        <v>1</v>
      </c>
    </row>
    <row r="1076" spans="1:6">
      <c r="A1076" s="353">
        <v>202</v>
      </c>
      <c r="B1076" s="353" t="s">
        <v>3023</v>
      </c>
      <c r="C1076" s="353" t="s">
        <v>1928</v>
      </c>
      <c r="D1076" s="351" t="str">
        <f t="shared" si="32"/>
        <v>愛知県岡崎市</v>
      </c>
      <c r="E1076" s="353">
        <v>202</v>
      </c>
      <c r="F1076" s="351">
        <f t="shared" si="33"/>
        <v>1</v>
      </c>
    </row>
    <row r="1077" spans="1:6">
      <c r="A1077" s="353">
        <v>203</v>
      </c>
      <c r="B1077" s="353" t="s">
        <v>3023</v>
      </c>
      <c r="C1077" s="353" t="s">
        <v>1970</v>
      </c>
      <c r="D1077" s="351" t="str">
        <f t="shared" si="32"/>
        <v>愛知県一宮市</v>
      </c>
      <c r="E1077" s="353">
        <v>203</v>
      </c>
      <c r="F1077" s="351">
        <f t="shared" si="33"/>
        <v>1</v>
      </c>
    </row>
    <row r="1078" spans="1:6">
      <c r="A1078" s="353">
        <v>204</v>
      </c>
      <c r="B1078" s="353" t="s">
        <v>3023</v>
      </c>
      <c r="C1078" s="353" t="s">
        <v>2012</v>
      </c>
      <c r="D1078" s="351" t="str">
        <f t="shared" si="32"/>
        <v>愛知県瀬戸市</v>
      </c>
      <c r="E1078" s="353">
        <v>204</v>
      </c>
      <c r="F1078" s="351">
        <f t="shared" si="33"/>
        <v>1</v>
      </c>
    </row>
    <row r="1079" spans="1:6">
      <c r="A1079" s="353">
        <v>205</v>
      </c>
      <c r="B1079" s="353" t="s">
        <v>3023</v>
      </c>
      <c r="C1079" s="353" t="s">
        <v>2050</v>
      </c>
      <c r="D1079" s="351" t="str">
        <f t="shared" si="32"/>
        <v>愛知県半田市</v>
      </c>
      <c r="E1079" s="353">
        <v>205</v>
      </c>
      <c r="F1079" s="351">
        <f t="shared" si="33"/>
        <v>1</v>
      </c>
    </row>
    <row r="1080" spans="1:6">
      <c r="A1080" s="353">
        <v>206</v>
      </c>
      <c r="B1080" s="353" t="s">
        <v>3023</v>
      </c>
      <c r="C1080" s="353" t="s">
        <v>2085</v>
      </c>
      <c r="D1080" s="351" t="str">
        <f t="shared" si="32"/>
        <v>愛知県春日井市</v>
      </c>
      <c r="E1080" s="353">
        <v>206</v>
      </c>
      <c r="F1080" s="351">
        <f t="shared" si="33"/>
        <v>1</v>
      </c>
    </row>
    <row r="1081" spans="1:6">
      <c r="A1081" s="353">
        <v>207</v>
      </c>
      <c r="B1081" s="353" t="s">
        <v>3023</v>
      </c>
      <c r="C1081" s="353" t="s">
        <v>2119</v>
      </c>
      <c r="D1081" s="351" t="str">
        <f t="shared" si="32"/>
        <v>愛知県豊川市</v>
      </c>
      <c r="E1081" s="353">
        <v>207</v>
      </c>
      <c r="F1081" s="351">
        <f t="shared" si="33"/>
        <v>1</v>
      </c>
    </row>
    <row r="1082" spans="1:6">
      <c r="A1082" s="353">
        <v>208</v>
      </c>
      <c r="B1082" s="353" t="s">
        <v>3023</v>
      </c>
      <c r="C1082" s="353" t="s">
        <v>2153</v>
      </c>
      <c r="D1082" s="351" t="str">
        <f t="shared" si="32"/>
        <v>愛知県津島市</v>
      </c>
      <c r="E1082" s="353">
        <v>208</v>
      </c>
      <c r="F1082" s="351">
        <f t="shared" si="33"/>
        <v>1</v>
      </c>
    </row>
    <row r="1083" spans="1:6">
      <c r="A1083" s="353">
        <v>209</v>
      </c>
      <c r="B1083" s="353" t="s">
        <v>3023</v>
      </c>
      <c r="C1083" s="353" t="s">
        <v>2188</v>
      </c>
      <c r="D1083" s="351" t="str">
        <f t="shared" si="32"/>
        <v>愛知県碧南市</v>
      </c>
      <c r="E1083" s="353">
        <v>209</v>
      </c>
      <c r="F1083" s="351">
        <f t="shared" si="33"/>
        <v>1</v>
      </c>
    </row>
    <row r="1084" spans="1:6">
      <c r="A1084" s="353">
        <v>210</v>
      </c>
      <c r="B1084" s="353" t="s">
        <v>3023</v>
      </c>
      <c r="C1084" s="353" t="s">
        <v>2220</v>
      </c>
      <c r="D1084" s="351" t="str">
        <f t="shared" si="32"/>
        <v>愛知県刈谷市</v>
      </c>
      <c r="E1084" s="353">
        <v>210</v>
      </c>
      <c r="F1084" s="351">
        <f t="shared" si="33"/>
        <v>1</v>
      </c>
    </row>
    <row r="1085" spans="1:6">
      <c r="A1085" s="353">
        <v>211</v>
      </c>
      <c r="B1085" s="353" t="s">
        <v>3023</v>
      </c>
      <c r="C1085" s="353" t="s">
        <v>2252</v>
      </c>
      <c r="D1085" s="351" t="str">
        <f t="shared" si="32"/>
        <v>愛知県豊田市</v>
      </c>
      <c r="E1085" s="353">
        <v>211</v>
      </c>
      <c r="F1085" s="351">
        <f t="shared" si="33"/>
        <v>1</v>
      </c>
    </row>
    <row r="1086" spans="1:6">
      <c r="A1086" s="353">
        <v>212</v>
      </c>
      <c r="B1086" s="353" t="s">
        <v>3023</v>
      </c>
      <c r="C1086" s="353" t="s">
        <v>2282</v>
      </c>
      <c r="D1086" s="351" t="str">
        <f t="shared" si="32"/>
        <v>愛知県安城市</v>
      </c>
      <c r="E1086" s="353">
        <v>212</v>
      </c>
      <c r="F1086" s="351">
        <f t="shared" si="33"/>
        <v>1</v>
      </c>
    </row>
    <row r="1087" spans="1:6">
      <c r="A1087" s="353">
        <v>213</v>
      </c>
      <c r="B1087" s="353" t="s">
        <v>3023</v>
      </c>
      <c r="C1087" s="353" t="s">
        <v>2310</v>
      </c>
      <c r="D1087" s="351" t="str">
        <f t="shared" si="32"/>
        <v>愛知県西尾市</v>
      </c>
      <c r="E1087" s="353">
        <v>213</v>
      </c>
      <c r="F1087" s="351">
        <f t="shared" si="33"/>
        <v>1</v>
      </c>
    </row>
    <row r="1088" spans="1:6">
      <c r="A1088" s="353">
        <v>214</v>
      </c>
      <c r="B1088" s="353" t="s">
        <v>3023</v>
      </c>
      <c r="C1088" s="353" t="s">
        <v>2339</v>
      </c>
      <c r="D1088" s="351" t="str">
        <f t="shared" si="32"/>
        <v>愛知県蒲郡市</v>
      </c>
      <c r="E1088" s="353">
        <v>214</v>
      </c>
      <c r="F1088" s="351">
        <f t="shared" si="33"/>
        <v>1</v>
      </c>
    </row>
    <row r="1089" spans="1:6">
      <c r="A1089" s="353">
        <v>215</v>
      </c>
      <c r="B1089" s="353" t="s">
        <v>3023</v>
      </c>
      <c r="C1089" s="353" t="s">
        <v>2368</v>
      </c>
      <c r="D1089" s="351" t="str">
        <f t="shared" si="32"/>
        <v>愛知県犬山市</v>
      </c>
      <c r="E1089" s="353">
        <v>215</v>
      </c>
      <c r="F1089" s="351">
        <f t="shared" si="33"/>
        <v>1</v>
      </c>
    </row>
    <row r="1090" spans="1:6">
      <c r="A1090" s="353">
        <v>216</v>
      </c>
      <c r="B1090" s="353" t="s">
        <v>3023</v>
      </c>
      <c r="C1090" s="353" t="s">
        <v>2391</v>
      </c>
      <c r="D1090" s="351" t="str">
        <f t="shared" si="32"/>
        <v>愛知県常滑市</v>
      </c>
      <c r="E1090" s="353">
        <v>216</v>
      </c>
      <c r="F1090" s="351">
        <f t="shared" si="33"/>
        <v>1</v>
      </c>
    </row>
    <row r="1091" spans="1:6">
      <c r="A1091" s="353">
        <v>217</v>
      </c>
      <c r="B1091" s="353" t="s">
        <v>3023</v>
      </c>
      <c r="C1091" s="353" t="s">
        <v>2416</v>
      </c>
      <c r="D1091" s="351" t="str">
        <f t="shared" ref="D1091:D1154" si="34">B1091&amp;C1091</f>
        <v>愛知県江南市</v>
      </c>
      <c r="E1091" s="353">
        <v>217</v>
      </c>
      <c r="F1091" s="351">
        <f t="shared" ref="F1091:F1154" si="35">COUNTIF(D:D,D1091)</f>
        <v>1</v>
      </c>
    </row>
    <row r="1092" spans="1:6">
      <c r="A1092" s="353">
        <v>219</v>
      </c>
      <c r="B1092" s="353" t="s">
        <v>3023</v>
      </c>
      <c r="C1092" s="353" t="s">
        <v>2441</v>
      </c>
      <c r="D1092" s="351" t="str">
        <f t="shared" si="34"/>
        <v>愛知県小牧市</v>
      </c>
      <c r="E1092" s="353">
        <v>219</v>
      </c>
      <c r="F1092" s="351">
        <f t="shared" si="35"/>
        <v>1</v>
      </c>
    </row>
    <row r="1093" spans="1:6">
      <c r="A1093" s="353">
        <v>220</v>
      </c>
      <c r="B1093" s="353" t="s">
        <v>3023</v>
      </c>
      <c r="C1093" s="353" t="s">
        <v>2466</v>
      </c>
      <c r="D1093" s="351" t="str">
        <f t="shared" si="34"/>
        <v>愛知県稲沢市</v>
      </c>
      <c r="E1093" s="353">
        <v>220</v>
      </c>
      <c r="F1093" s="351">
        <f t="shared" si="35"/>
        <v>1</v>
      </c>
    </row>
    <row r="1094" spans="1:6">
      <c r="A1094" s="353">
        <v>221</v>
      </c>
      <c r="B1094" s="353" t="s">
        <v>3023</v>
      </c>
      <c r="C1094" s="353" t="s">
        <v>2488</v>
      </c>
      <c r="D1094" s="351" t="str">
        <f t="shared" si="34"/>
        <v>愛知県新城市</v>
      </c>
      <c r="E1094" s="353">
        <v>221</v>
      </c>
      <c r="F1094" s="351">
        <f t="shared" si="35"/>
        <v>1</v>
      </c>
    </row>
    <row r="1095" spans="1:6">
      <c r="A1095" s="353">
        <v>222</v>
      </c>
      <c r="B1095" s="353" t="s">
        <v>3023</v>
      </c>
      <c r="C1095" s="353" t="s">
        <v>2509</v>
      </c>
      <c r="D1095" s="351" t="str">
        <f t="shared" si="34"/>
        <v>愛知県東海市</v>
      </c>
      <c r="E1095" s="353">
        <v>222</v>
      </c>
      <c r="F1095" s="351">
        <f t="shared" si="35"/>
        <v>1</v>
      </c>
    </row>
    <row r="1096" spans="1:6">
      <c r="A1096" s="353">
        <v>223</v>
      </c>
      <c r="B1096" s="353" t="s">
        <v>3023</v>
      </c>
      <c r="C1096" s="353" t="s">
        <v>2528</v>
      </c>
      <c r="D1096" s="351" t="str">
        <f t="shared" si="34"/>
        <v>愛知県大府市</v>
      </c>
      <c r="E1096" s="353">
        <v>223</v>
      </c>
      <c r="F1096" s="351">
        <f t="shared" si="35"/>
        <v>1</v>
      </c>
    </row>
    <row r="1097" spans="1:6">
      <c r="A1097" s="353">
        <v>224</v>
      </c>
      <c r="B1097" s="353" t="s">
        <v>3023</v>
      </c>
      <c r="C1097" s="353" t="s">
        <v>2547</v>
      </c>
      <c r="D1097" s="351" t="str">
        <f t="shared" si="34"/>
        <v>愛知県知多市</v>
      </c>
      <c r="E1097" s="353">
        <v>224</v>
      </c>
      <c r="F1097" s="351">
        <f t="shared" si="35"/>
        <v>1</v>
      </c>
    </row>
    <row r="1098" spans="1:6">
      <c r="A1098" s="353">
        <v>225</v>
      </c>
      <c r="B1098" s="353" t="s">
        <v>3023</v>
      </c>
      <c r="C1098" s="353" t="s">
        <v>2566</v>
      </c>
      <c r="D1098" s="351" t="str">
        <f t="shared" si="34"/>
        <v>愛知県知立市</v>
      </c>
      <c r="E1098" s="353">
        <v>225</v>
      </c>
      <c r="F1098" s="351">
        <f t="shared" si="35"/>
        <v>1</v>
      </c>
    </row>
    <row r="1099" spans="1:6">
      <c r="A1099" s="353">
        <v>226</v>
      </c>
      <c r="B1099" s="353" t="s">
        <v>3023</v>
      </c>
      <c r="C1099" s="353" t="s">
        <v>2581</v>
      </c>
      <c r="D1099" s="351" t="str">
        <f t="shared" si="34"/>
        <v>愛知県尾張旭市</v>
      </c>
      <c r="E1099" s="353">
        <v>226</v>
      </c>
      <c r="F1099" s="351">
        <f t="shared" si="35"/>
        <v>1</v>
      </c>
    </row>
    <row r="1100" spans="1:6">
      <c r="A1100" s="353">
        <v>227</v>
      </c>
      <c r="B1100" s="353" t="s">
        <v>3023</v>
      </c>
      <c r="C1100" s="353" t="s">
        <v>2598</v>
      </c>
      <c r="D1100" s="351" t="str">
        <f t="shared" si="34"/>
        <v>愛知県高浜市</v>
      </c>
      <c r="E1100" s="353">
        <v>227</v>
      </c>
      <c r="F1100" s="351">
        <f t="shared" si="35"/>
        <v>1</v>
      </c>
    </row>
    <row r="1101" spans="1:6">
      <c r="A1101" s="353">
        <v>228</v>
      </c>
      <c r="B1101" s="353" t="s">
        <v>3023</v>
      </c>
      <c r="C1101" s="353" t="s">
        <v>2613</v>
      </c>
      <c r="D1101" s="351" t="str">
        <f t="shared" si="34"/>
        <v>愛知県岩倉市</v>
      </c>
      <c r="E1101" s="353">
        <v>228</v>
      </c>
      <c r="F1101" s="351">
        <f t="shared" si="35"/>
        <v>1</v>
      </c>
    </row>
    <row r="1102" spans="1:6">
      <c r="A1102" s="353">
        <v>229</v>
      </c>
      <c r="B1102" s="353" t="s">
        <v>3023</v>
      </c>
      <c r="C1102" s="353" t="s">
        <v>2627</v>
      </c>
      <c r="D1102" s="351" t="str">
        <f t="shared" si="34"/>
        <v>愛知県豊明市</v>
      </c>
      <c r="E1102" s="353">
        <v>229</v>
      </c>
      <c r="F1102" s="351">
        <f t="shared" si="35"/>
        <v>1</v>
      </c>
    </row>
    <row r="1103" spans="1:6">
      <c r="A1103" s="353">
        <v>230</v>
      </c>
      <c r="B1103" s="353" t="s">
        <v>3023</v>
      </c>
      <c r="C1103" s="353" t="s">
        <v>2639</v>
      </c>
      <c r="D1103" s="351" t="str">
        <f t="shared" si="34"/>
        <v>愛知県日進市</v>
      </c>
      <c r="E1103" s="353">
        <v>230</v>
      </c>
      <c r="F1103" s="351">
        <f t="shared" si="35"/>
        <v>1</v>
      </c>
    </row>
    <row r="1104" spans="1:6">
      <c r="A1104" s="353">
        <v>231</v>
      </c>
      <c r="B1104" s="353" t="s">
        <v>3023</v>
      </c>
      <c r="C1104" s="353" t="s">
        <v>2651</v>
      </c>
      <c r="D1104" s="351" t="str">
        <f t="shared" si="34"/>
        <v>愛知県田原市</v>
      </c>
      <c r="E1104" s="353">
        <v>231</v>
      </c>
      <c r="F1104" s="351">
        <f t="shared" si="35"/>
        <v>1</v>
      </c>
    </row>
    <row r="1105" spans="1:6">
      <c r="A1105" s="353">
        <v>232</v>
      </c>
      <c r="B1105" s="353" t="s">
        <v>3023</v>
      </c>
      <c r="C1105" s="353" t="s">
        <v>2662</v>
      </c>
      <c r="D1105" s="351" t="str">
        <f t="shared" si="34"/>
        <v>愛知県愛西市</v>
      </c>
      <c r="E1105" s="353">
        <v>232</v>
      </c>
      <c r="F1105" s="351">
        <f t="shared" si="35"/>
        <v>1</v>
      </c>
    </row>
    <row r="1106" spans="1:6">
      <c r="A1106" s="353">
        <v>233</v>
      </c>
      <c r="B1106" s="353" t="s">
        <v>3023</v>
      </c>
      <c r="C1106" s="353" t="s">
        <v>2674</v>
      </c>
      <c r="D1106" s="351" t="str">
        <f t="shared" si="34"/>
        <v>愛知県清須市</v>
      </c>
      <c r="E1106" s="353">
        <v>233</v>
      </c>
      <c r="F1106" s="351">
        <f t="shared" si="35"/>
        <v>1</v>
      </c>
    </row>
    <row r="1107" spans="1:6">
      <c r="A1107" s="353">
        <v>234</v>
      </c>
      <c r="B1107" s="353" t="s">
        <v>3023</v>
      </c>
      <c r="C1107" s="353" t="s">
        <v>2686</v>
      </c>
      <c r="D1107" s="351" t="str">
        <f t="shared" si="34"/>
        <v>愛知県北名古屋市</v>
      </c>
      <c r="E1107" s="353">
        <v>234</v>
      </c>
      <c r="F1107" s="351">
        <f t="shared" si="35"/>
        <v>1</v>
      </c>
    </row>
    <row r="1108" spans="1:6">
      <c r="A1108" s="353">
        <v>235</v>
      </c>
      <c r="B1108" s="353" t="s">
        <v>3023</v>
      </c>
      <c r="C1108" s="353" t="s">
        <v>2698</v>
      </c>
      <c r="D1108" s="351" t="str">
        <f t="shared" si="34"/>
        <v>愛知県弥富市</v>
      </c>
      <c r="E1108" s="353">
        <v>235</v>
      </c>
      <c r="F1108" s="351">
        <f t="shared" si="35"/>
        <v>1</v>
      </c>
    </row>
    <row r="1109" spans="1:6">
      <c r="A1109" s="353">
        <v>236</v>
      </c>
      <c r="B1109" s="353" t="s">
        <v>3023</v>
      </c>
      <c r="C1109" s="353" t="s">
        <v>2708</v>
      </c>
      <c r="D1109" s="351" t="str">
        <f t="shared" si="34"/>
        <v>愛知県みよし市</v>
      </c>
      <c r="E1109" s="353">
        <v>236</v>
      </c>
      <c r="F1109" s="351">
        <f t="shared" si="35"/>
        <v>1</v>
      </c>
    </row>
    <row r="1110" spans="1:6">
      <c r="A1110" s="353">
        <v>237</v>
      </c>
      <c r="B1110" s="353" t="s">
        <v>3023</v>
      </c>
      <c r="C1110" s="353" t="s">
        <v>2718</v>
      </c>
      <c r="D1110" s="351" t="str">
        <f t="shared" si="34"/>
        <v>愛知県あま市</v>
      </c>
      <c r="E1110" s="353">
        <v>237</v>
      </c>
      <c r="F1110" s="351">
        <f t="shared" si="35"/>
        <v>1</v>
      </c>
    </row>
    <row r="1111" spans="1:6">
      <c r="A1111" s="353">
        <v>238</v>
      </c>
      <c r="B1111" s="353" t="s">
        <v>3023</v>
      </c>
      <c r="C1111" s="353" t="s">
        <v>2727</v>
      </c>
      <c r="D1111" s="351" t="str">
        <f t="shared" si="34"/>
        <v>愛知県長久手市</v>
      </c>
      <c r="E1111" s="353">
        <v>238</v>
      </c>
      <c r="F1111" s="351">
        <f t="shared" si="35"/>
        <v>1</v>
      </c>
    </row>
    <row r="1112" spans="1:6">
      <c r="A1112" s="353">
        <v>302</v>
      </c>
      <c r="B1112" s="353" t="s">
        <v>3023</v>
      </c>
      <c r="C1112" s="353" t="s">
        <v>2737</v>
      </c>
      <c r="D1112" s="351" t="str">
        <f t="shared" si="34"/>
        <v>愛知県東郷町</v>
      </c>
      <c r="E1112" s="353">
        <v>302</v>
      </c>
      <c r="F1112" s="351">
        <f t="shared" si="35"/>
        <v>1</v>
      </c>
    </row>
    <row r="1113" spans="1:6">
      <c r="A1113" s="353">
        <v>342</v>
      </c>
      <c r="B1113" s="353" t="s">
        <v>3023</v>
      </c>
      <c r="C1113" s="353" t="s">
        <v>2747</v>
      </c>
      <c r="D1113" s="351" t="str">
        <f t="shared" si="34"/>
        <v>愛知県豊山町</v>
      </c>
      <c r="E1113" s="353">
        <v>342</v>
      </c>
      <c r="F1113" s="351">
        <f t="shared" si="35"/>
        <v>1</v>
      </c>
    </row>
    <row r="1114" spans="1:6">
      <c r="A1114" s="353">
        <v>361</v>
      </c>
      <c r="B1114" s="353" t="s">
        <v>3023</v>
      </c>
      <c r="C1114" s="353" t="s">
        <v>2757</v>
      </c>
      <c r="D1114" s="351" t="str">
        <f t="shared" si="34"/>
        <v>愛知県大口町</v>
      </c>
      <c r="E1114" s="353">
        <v>361</v>
      </c>
      <c r="F1114" s="351">
        <f t="shared" si="35"/>
        <v>1</v>
      </c>
    </row>
    <row r="1115" spans="1:6">
      <c r="A1115" s="353">
        <v>362</v>
      </c>
      <c r="B1115" s="353" t="s">
        <v>3023</v>
      </c>
      <c r="C1115" s="353" t="s">
        <v>2767</v>
      </c>
      <c r="D1115" s="351" t="str">
        <f t="shared" si="34"/>
        <v>愛知県扶桑町</v>
      </c>
      <c r="E1115" s="353">
        <v>362</v>
      </c>
      <c r="F1115" s="351">
        <f t="shared" si="35"/>
        <v>1</v>
      </c>
    </row>
    <row r="1116" spans="1:6">
      <c r="A1116" s="353">
        <v>424</v>
      </c>
      <c r="B1116" s="353" t="s">
        <v>3023</v>
      </c>
      <c r="C1116" s="353" t="s">
        <v>2777</v>
      </c>
      <c r="D1116" s="351" t="str">
        <f t="shared" si="34"/>
        <v>愛知県大治町</v>
      </c>
      <c r="E1116" s="353">
        <v>424</v>
      </c>
      <c r="F1116" s="351">
        <f t="shared" si="35"/>
        <v>1</v>
      </c>
    </row>
    <row r="1117" spans="1:6">
      <c r="A1117" s="353">
        <v>425</v>
      </c>
      <c r="B1117" s="353" t="s">
        <v>3023</v>
      </c>
      <c r="C1117" s="353" t="s">
        <v>2786</v>
      </c>
      <c r="D1117" s="351" t="str">
        <f t="shared" si="34"/>
        <v>愛知県蟹江町</v>
      </c>
      <c r="E1117" s="353">
        <v>425</v>
      </c>
      <c r="F1117" s="351">
        <f t="shared" si="35"/>
        <v>1</v>
      </c>
    </row>
    <row r="1118" spans="1:6">
      <c r="A1118" s="353">
        <v>427</v>
      </c>
      <c r="B1118" s="353" t="s">
        <v>3023</v>
      </c>
      <c r="C1118" s="353" t="s">
        <v>2793</v>
      </c>
      <c r="D1118" s="351" t="str">
        <f t="shared" si="34"/>
        <v>愛知県飛島村</v>
      </c>
      <c r="E1118" s="353">
        <v>427</v>
      </c>
      <c r="F1118" s="351">
        <f t="shared" si="35"/>
        <v>1</v>
      </c>
    </row>
    <row r="1119" spans="1:6">
      <c r="A1119" s="353">
        <v>441</v>
      </c>
      <c r="B1119" s="353" t="s">
        <v>3023</v>
      </c>
      <c r="C1119" s="353" t="s">
        <v>2799</v>
      </c>
      <c r="D1119" s="351" t="str">
        <f t="shared" si="34"/>
        <v>愛知県阿久比町</v>
      </c>
      <c r="E1119" s="353">
        <v>441</v>
      </c>
      <c r="F1119" s="351">
        <f t="shared" si="35"/>
        <v>1</v>
      </c>
    </row>
    <row r="1120" spans="1:6">
      <c r="A1120" s="353">
        <v>442</v>
      </c>
      <c r="B1120" s="353" t="s">
        <v>3023</v>
      </c>
      <c r="C1120" s="353" t="s">
        <v>2806</v>
      </c>
      <c r="D1120" s="351" t="str">
        <f t="shared" si="34"/>
        <v>愛知県東浦町</v>
      </c>
      <c r="E1120" s="353">
        <v>442</v>
      </c>
      <c r="F1120" s="351">
        <f t="shared" si="35"/>
        <v>1</v>
      </c>
    </row>
    <row r="1121" spans="1:6">
      <c r="A1121" s="353">
        <v>445</v>
      </c>
      <c r="B1121" s="353" t="s">
        <v>3023</v>
      </c>
      <c r="C1121" s="353" t="s">
        <v>2812</v>
      </c>
      <c r="D1121" s="351" t="str">
        <f t="shared" si="34"/>
        <v>愛知県南知多町</v>
      </c>
      <c r="E1121" s="353">
        <v>445</v>
      </c>
      <c r="F1121" s="351">
        <f t="shared" si="35"/>
        <v>1</v>
      </c>
    </row>
    <row r="1122" spans="1:6">
      <c r="A1122" s="353">
        <v>446</v>
      </c>
      <c r="B1122" s="353" t="s">
        <v>3023</v>
      </c>
      <c r="C1122" s="353" t="s">
        <v>1742</v>
      </c>
      <c r="D1122" s="351" t="str">
        <f t="shared" si="34"/>
        <v>愛知県美浜町</v>
      </c>
      <c r="E1122" s="353">
        <v>446</v>
      </c>
      <c r="F1122" s="351">
        <f t="shared" si="35"/>
        <v>1</v>
      </c>
    </row>
    <row r="1123" spans="1:6">
      <c r="A1123" s="353">
        <v>447</v>
      </c>
      <c r="B1123" s="353" t="s">
        <v>3023</v>
      </c>
      <c r="C1123" s="353" t="s">
        <v>2821</v>
      </c>
      <c r="D1123" s="351" t="str">
        <f t="shared" si="34"/>
        <v>愛知県武豊町</v>
      </c>
      <c r="E1123" s="353">
        <v>447</v>
      </c>
      <c r="F1123" s="351">
        <f t="shared" si="35"/>
        <v>1</v>
      </c>
    </row>
    <row r="1124" spans="1:6">
      <c r="A1124" s="353">
        <v>501</v>
      </c>
      <c r="B1124" s="353" t="s">
        <v>3023</v>
      </c>
      <c r="C1124" s="353" t="s">
        <v>2826</v>
      </c>
      <c r="D1124" s="351" t="str">
        <f t="shared" si="34"/>
        <v>愛知県幸田町</v>
      </c>
      <c r="E1124" s="353">
        <v>501</v>
      </c>
      <c r="F1124" s="351">
        <f t="shared" si="35"/>
        <v>1</v>
      </c>
    </row>
    <row r="1125" spans="1:6">
      <c r="A1125" s="353">
        <v>561</v>
      </c>
      <c r="B1125" s="353" t="s">
        <v>3023</v>
      </c>
      <c r="C1125" s="353" t="s">
        <v>2832</v>
      </c>
      <c r="D1125" s="351" t="str">
        <f t="shared" si="34"/>
        <v>愛知県設楽町</v>
      </c>
      <c r="E1125" s="353">
        <v>561</v>
      </c>
      <c r="F1125" s="351">
        <f t="shared" si="35"/>
        <v>1</v>
      </c>
    </row>
    <row r="1126" spans="1:6">
      <c r="A1126" s="353">
        <v>562</v>
      </c>
      <c r="B1126" s="353" t="s">
        <v>3023</v>
      </c>
      <c r="C1126" s="353" t="s">
        <v>2838</v>
      </c>
      <c r="D1126" s="351" t="str">
        <f t="shared" si="34"/>
        <v>愛知県東栄町</v>
      </c>
      <c r="E1126" s="353">
        <v>562</v>
      </c>
      <c r="F1126" s="351">
        <f t="shared" si="35"/>
        <v>1</v>
      </c>
    </row>
    <row r="1127" spans="1:6">
      <c r="A1127" s="353">
        <v>563</v>
      </c>
      <c r="B1127" s="353" t="s">
        <v>3023</v>
      </c>
      <c r="C1127" s="353" t="s">
        <v>2844</v>
      </c>
      <c r="D1127" s="351" t="str">
        <f t="shared" si="34"/>
        <v>愛知県豊根村</v>
      </c>
      <c r="E1127" s="353">
        <v>563</v>
      </c>
      <c r="F1127" s="351">
        <f t="shared" si="35"/>
        <v>1</v>
      </c>
    </row>
    <row r="1128" spans="1:6">
      <c r="A1128" s="353">
        <v>201</v>
      </c>
      <c r="B1128" s="353" t="s">
        <v>3024</v>
      </c>
      <c r="C1128" s="353" t="s">
        <v>1138</v>
      </c>
      <c r="D1128" s="351" t="str">
        <f t="shared" si="34"/>
        <v>三重県津市</v>
      </c>
      <c r="E1128" s="353">
        <v>201</v>
      </c>
      <c r="F1128" s="351">
        <f t="shared" si="35"/>
        <v>1</v>
      </c>
    </row>
    <row r="1129" spans="1:6">
      <c r="A1129" s="353">
        <v>202</v>
      </c>
      <c r="B1129" s="353" t="s">
        <v>3024</v>
      </c>
      <c r="C1129" s="353" t="s">
        <v>1184</v>
      </c>
      <c r="D1129" s="351" t="str">
        <f t="shared" si="34"/>
        <v>三重県四日市市</v>
      </c>
      <c r="E1129" s="353">
        <v>202</v>
      </c>
      <c r="F1129" s="351">
        <f t="shared" si="35"/>
        <v>1</v>
      </c>
    </row>
    <row r="1130" spans="1:6">
      <c r="A1130" s="353">
        <v>203</v>
      </c>
      <c r="B1130" s="353" t="s">
        <v>3024</v>
      </c>
      <c r="C1130" s="353" t="s">
        <v>1231</v>
      </c>
      <c r="D1130" s="351" t="str">
        <f t="shared" si="34"/>
        <v>三重県伊勢市</v>
      </c>
      <c r="E1130" s="353">
        <v>203</v>
      </c>
      <c r="F1130" s="351">
        <f t="shared" si="35"/>
        <v>1</v>
      </c>
    </row>
    <row r="1131" spans="1:6">
      <c r="A1131" s="353">
        <v>204</v>
      </c>
      <c r="B1131" s="353" t="s">
        <v>3024</v>
      </c>
      <c r="C1131" s="353" t="s">
        <v>1278</v>
      </c>
      <c r="D1131" s="351" t="str">
        <f t="shared" si="34"/>
        <v>三重県松阪市</v>
      </c>
      <c r="E1131" s="353">
        <v>204</v>
      </c>
      <c r="F1131" s="351">
        <f t="shared" si="35"/>
        <v>1</v>
      </c>
    </row>
    <row r="1132" spans="1:6">
      <c r="A1132" s="353">
        <v>205</v>
      </c>
      <c r="B1132" s="353" t="s">
        <v>3024</v>
      </c>
      <c r="C1132" s="353" t="s">
        <v>1325</v>
      </c>
      <c r="D1132" s="351" t="str">
        <f t="shared" si="34"/>
        <v>三重県桑名市</v>
      </c>
      <c r="E1132" s="353">
        <v>205</v>
      </c>
      <c r="F1132" s="351">
        <f t="shared" si="35"/>
        <v>1</v>
      </c>
    </row>
    <row r="1133" spans="1:6">
      <c r="A1133" s="353">
        <v>207</v>
      </c>
      <c r="B1133" s="353" t="s">
        <v>3024</v>
      </c>
      <c r="C1133" s="353" t="s">
        <v>1372</v>
      </c>
      <c r="D1133" s="351" t="str">
        <f t="shared" si="34"/>
        <v>三重県鈴鹿市</v>
      </c>
      <c r="E1133" s="353">
        <v>207</v>
      </c>
      <c r="F1133" s="351">
        <f t="shared" si="35"/>
        <v>1</v>
      </c>
    </row>
    <row r="1134" spans="1:6">
      <c r="A1134" s="353">
        <v>208</v>
      </c>
      <c r="B1134" s="353" t="s">
        <v>3024</v>
      </c>
      <c r="C1134" s="353" t="s">
        <v>1419</v>
      </c>
      <c r="D1134" s="351" t="str">
        <f t="shared" si="34"/>
        <v>三重県名張市</v>
      </c>
      <c r="E1134" s="353">
        <v>208</v>
      </c>
      <c r="F1134" s="351">
        <f t="shared" si="35"/>
        <v>1</v>
      </c>
    </row>
    <row r="1135" spans="1:6">
      <c r="A1135" s="353">
        <v>209</v>
      </c>
      <c r="B1135" s="353" t="s">
        <v>3024</v>
      </c>
      <c r="C1135" s="353" t="s">
        <v>1466</v>
      </c>
      <c r="D1135" s="351" t="str">
        <f t="shared" si="34"/>
        <v>三重県尾鷲市</v>
      </c>
      <c r="E1135" s="353">
        <v>209</v>
      </c>
      <c r="F1135" s="351">
        <f t="shared" si="35"/>
        <v>1</v>
      </c>
    </row>
    <row r="1136" spans="1:6">
      <c r="A1136" s="353">
        <v>210</v>
      </c>
      <c r="B1136" s="353" t="s">
        <v>3024</v>
      </c>
      <c r="C1136" s="353" t="s">
        <v>1513</v>
      </c>
      <c r="D1136" s="351" t="str">
        <f t="shared" si="34"/>
        <v>三重県亀山市</v>
      </c>
      <c r="E1136" s="353">
        <v>210</v>
      </c>
      <c r="F1136" s="351">
        <f t="shared" si="35"/>
        <v>1</v>
      </c>
    </row>
    <row r="1137" spans="1:6">
      <c r="A1137" s="353">
        <v>211</v>
      </c>
      <c r="B1137" s="353" t="s">
        <v>3024</v>
      </c>
      <c r="C1137" s="353" t="s">
        <v>1560</v>
      </c>
      <c r="D1137" s="351" t="str">
        <f t="shared" si="34"/>
        <v>三重県鳥羽市</v>
      </c>
      <c r="E1137" s="353">
        <v>211</v>
      </c>
      <c r="F1137" s="351">
        <f t="shared" si="35"/>
        <v>1</v>
      </c>
    </row>
    <row r="1138" spans="1:6">
      <c r="A1138" s="353">
        <v>212</v>
      </c>
      <c r="B1138" s="353" t="s">
        <v>3024</v>
      </c>
      <c r="C1138" s="353" t="s">
        <v>1607</v>
      </c>
      <c r="D1138" s="351" t="str">
        <f t="shared" si="34"/>
        <v>三重県熊野市</v>
      </c>
      <c r="E1138" s="353">
        <v>212</v>
      </c>
      <c r="F1138" s="351">
        <f t="shared" si="35"/>
        <v>1</v>
      </c>
    </row>
    <row r="1139" spans="1:6">
      <c r="A1139" s="353">
        <v>214</v>
      </c>
      <c r="B1139" s="353" t="s">
        <v>3024</v>
      </c>
      <c r="C1139" s="353" t="s">
        <v>1654</v>
      </c>
      <c r="D1139" s="351" t="str">
        <f t="shared" si="34"/>
        <v>三重県いなべ市</v>
      </c>
      <c r="E1139" s="353">
        <v>214</v>
      </c>
      <c r="F1139" s="351">
        <f t="shared" si="35"/>
        <v>1</v>
      </c>
    </row>
    <row r="1140" spans="1:6">
      <c r="A1140" s="353">
        <v>215</v>
      </c>
      <c r="B1140" s="353" t="s">
        <v>3024</v>
      </c>
      <c r="C1140" s="353" t="s">
        <v>1701</v>
      </c>
      <c r="D1140" s="351" t="str">
        <f t="shared" si="34"/>
        <v>三重県志摩市</v>
      </c>
      <c r="E1140" s="353">
        <v>215</v>
      </c>
      <c r="F1140" s="351">
        <f t="shared" si="35"/>
        <v>1</v>
      </c>
    </row>
    <row r="1141" spans="1:6">
      <c r="A1141" s="353">
        <v>216</v>
      </c>
      <c r="B1141" s="353" t="s">
        <v>3024</v>
      </c>
      <c r="C1141" s="353" t="s">
        <v>1748</v>
      </c>
      <c r="D1141" s="351" t="str">
        <f t="shared" si="34"/>
        <v>三重県伊賀市</v>
      </c>
      <c r="E1141" s="353">
        <v>216</v>
      </c>
      <c r="F1141" s="351">
        <f t="shared" si="35"/>
        <v>1</v>
      </c>
    </row>
    <row r="1142" spans="1:6">
      <c r="A1142" s="353">
        <v>303</v>
      </c>
      <c r="B1142" s="353" t="s">
        <v>3024</v>
      </c>
      <c r="C1142" s="353" t="s">
        <v>1795</v>
      </c>
      <c r="D1142" s="351" t="str">
        <f t="shared" si="34"/>
        <v>三重県木曽岬町</v>
      </c>
      <c r="E1142" s="353">
        <v>303</v>
      </c>
      <c r="F1142" s="351">
        <f t="shared" si="35"/>
        <v>1</v>
      </c>
    </row>
    <row r="1143" spans="1:6">
      <c r="A1143" s="353">
        <v>324</v>
      </c>
      <c r="B1143" s="353" t="s">
        <v>3024</v>
      </c>
      <c r="C1143" s="353" t="s">
        <v>1841</v>
      </c>
      <c r="D1143" s="351" t="str">
        <f t="shared" si="34"/>
        <v>三重県東員町</v>
      </c>
      <c r="E1143" s="353">
        <v>324</v>
      </c>
      <c r="F1143" s="351">
        <f t="shared" si="35"/>
        <v>1</v>
      </c>
    </row>
    <row r="1144" spans="1:6">
      <c r="A1144" s="353">
        <v>341</v>
      </c>
      <c r="B1144" s="353" t="s">
        <v>3024</v>
      </c>
      <c r="C1144" s="353" t="s">
        <v>1886</v>
      </c>
      <c r="D1144" s="351" t="str">
        <f t="shared" si="34"/>
        <v>三重県菰野町</v>
      </c>
      <c r="E1144" s="353">
        <v>341</v>
      </c>
      <c r="F1144" s="351">
        <f t="shared" si="35"/>
        <v>1</v>
      </c>
    </row>
    <row r="1145" spans="1:6">
      <c r="A1145" s="353">
        <v>343</v>
      </c>
      <c r="B1145" s="353" t="s">
        <v>3024</v>
      </c>
      <c r="C1145" s="353" t="s">
        <v>1787</v>
      </c>
      <c r="D1145" s="351" t="str">
        <f t="shared" si="34"/>
        <v>三重県朝日町</v>
      </c>
      <c r="E1145" s="353">
        <v>343</v>
      </c>
      <c r="F1145" s="351">
        <f t="shared" si="35"/>
        <v>1</v>
      </c>
    </row>
    <row r="1146" spans="1:6">
      <c r="A1146" s="353">
        <v>344</v>
      </c>
      <c r="B1146" s="353" t="s">
        <v>3024</v>
      </c>
      <c r="C1146" s="353" t="s">
        <v>1971</v>
      </c>
      <c r="D1146" s="351" t="str">
        <f t="shared" si="34"/>
        <v>三重県川越町</v>
      </c>
      <c r="E1146" s="353">
        <v>344</v>
      </c>
      <c r="F1146" s="351">
        <f t="shared" si="35"/>
        <v>1</v>
      </c>
    </row>
    <row r="1147" spans="1:6">
      <c r="A1147" s="353">
        <v>441</v>
      </c>
      <c r="B1147" s="353" t="s">
        <v>3024</v>
      </c>
      <c r="C1147" s="353" t="s">
        <v>2013</v>
      </c>
      <c r="D1147" s="351" t="str">
        <f t="shared" si="34"/>
        <v>三重県多気町</v>
      </c>
      <c r="E1147" s="353">
        <v>441</v>
      </c>
      <c r="F1147" s="351">
        <f t="shared" si="35"/>
        <v>1</v>
      </c>
    </row>
    <row r="1148" spans="1:6">
      <c r="A1148" s="353">
        <v>442</v>
      </c>
      <c r="B1148" s="353" t="s">
        <v>3024</v>
      </c>
      <c r="C1148" s="353" t="s">
        <v>2051</v>
      </c>
      <c r="D1148" s="351" t="str">
        <f t="shared" si="34"/>
        <v>三重県明和町</v>
      </c>
      <c r="E1148" s="353">
        <v>442</v>
      </c>
      <c r="F1148" s="351">
        <f t="shared" si="35"/>
        <v>1</v>
      </c>
    </row>
    <row r="1149" spans="1:6">
      <c r="A1149" s="353">
        <v>443</v>
      </c>
      <c r="B1149" s="353" t="s">
        <v>3024</v>
      </c>
      <c r="C1149" s="353" t="s">
        <v>2086</v>
      </c>
      <c r="D1149" s="351" t="str">
        <f t="shared" si="34"/>
        <v>三重県大台町</v>
      </c>
      <c r="E1149" s="353">
        <v>443</v>
      </c>
      <c r="F1149" s="351">
        <f t="shared" si="35"/>
        <v>1</v>
      </c>
    </row>
    <row r="1150" spans="1:6">
      <c r="A1150" s="353">
        <v>461</v>
      </c>
      <c r="B1150" s="353" t="s">
        <v>3024</v>
      </c>
      <c r="C1150" s="353" t="s">
        <v>2120</v>
      </c>
      <c r="D1150" s="351" t="str">
        <f t="shared" si="34"/>
        <v>三重県玉城町</v>
      </c>
      <c r="E1150" s="353">
        <v>461</v>
      </c>
      <c r="F1150" s="351">
        <f t="shared" si="35"/>
        <v>1</v>
      </c>
    </row>
    <row r="1151" spans="1:6">
      <c r="A1151" s="353">
        <v>470</v>
      </c>
      <c r="B1151" s="353" t="s">
        <v>3024</v>
      </c>
      <c r="C1151" s="353" t="s">
        <v>2154</v>
      </c>
      <c r="D1151" s="351" t="str">
        <f t="shared" si="34"/>
        <v>三重県度会町</v>
      </c>
      <c r="E1151" s="353">
        <v>470</v>
      </c>
      <c r="F1151" s="351">
        <f t="shared" si="35"/>
        <v>1</v>
      </c>
    </row>
    <row r="1152" spans="1:6">
      <c r="A1152" s="353">
        <v>471</v>
      </c>
      <c r="B1152" s="353" t="s">
        <v>3024</v>
      </c>
      <c r="C1152" s="353" t="s">
        <v>2189</v>
      </c>
      <c r="D1152" s="351" t="str">
        <f t="shared" si="34"/>
        <v>三重県大紀町</v>
      </c>
      <c r="E1152" s="353">
        <v>471</v>
      </c>
      <c r="F1152" s="351">
        <f t="shared" si="35"/>
        <v>1</v>
      </c>
    </row>
    <row r="1153" spans="1:6">
      <c r="A1153" s="353">
        <v>472</v>
      </c>
      <c r="B1153" s="353" t="s">
        <v>3024</v>
      </c>
      <c r="C1153" s="353" t="s">
        <v>2221</v>
      </c>
      <c r="D1153" s="351" t="str">
        <f t="shared" si="34"/>
        <v>三重県南伊勢町</v>
      </c>
      <c r="E1153" s="353">
        <v>472</v>
      </c>
      <c r="F1153" s="351">
        <f t="shared" si="35"/>
        <v>1</v>
      </c>
    </row>
    <row r="1154" spans="1:6">
      <c r="A1154" s="353">
        <v>543</v>
      </c>
      <c r="B1154" s="353" t="s">
        <v>3024</v>
      </c>
      <c r="C1154" s="353" t="s">
        <v>2253</v>
      </c>
      <c r="D1154" s="351" t="str">
        <f t="shared" si="34"/>
        <v>三重県紀北町</v>
      </c>
      <c r="E1154" s="353">
        <v>543</v>
      </c>
      <c r="F1154" s="351">
        <f t="shared" si="35"/>
        <v>1</v>
      </c>
    </row>
    <row r="1155" spans="1:6">
      <c r="A1155" s="353">
        <v>561</v>
      </c>
      <c r="B1155" s="353" t="s">
        <v>3024</v>
      </c>
      <c r="C1155" s="353" t="s">
        <v>2283</v>
      </c>
      <c r="D1155" s="351" t="str">
        <f t="shared" ref="D1155:D1218" si="36">B1155&amp;C1155</f>
        <v>三重県御浜町</v>
      </c>
      <c r="E1155" s="353">
        <v>561</v>
      </c>
      <c r="F1155" s="351">
        <f t="shared" ref="F1155:F1218" si="37">COUNTIF(D:D,D1155)</f>
        <v>1</v>
      </c>
    </row>
    <row r="1156" spans="1:6">
      <c r="A1156" s="353">
        <v>562</v>
      </c>
      <c r="B1156" s="353" t="s">
        <v>3024</v>
      </c>
      <c r="C1156" s="353" t="s">
        <v>2311</v>
      </c>
      <c r="D1156" s="351" t="str">
        <f t="shared" si="36"/>
        <v>三重県紀宝町</v>
      </c>
      <c r="E1156" s="353">
        <v>562</v>
      </c>
      <c r="F1156" s="351">
        <f t="shared" si="37"/>
        <v>1</v>
      </c>
    </row>
    <row r="1157" spans="1:6">
      <c r="A1157" s="353">
        <v>201</v>
      </c>
      <c r="B1157" s="353" t="s">
        <v>3025</v>
      </c>
      <c r="C1157" s="353" t="s">
        <v>1139</v>
      </c>
      <c r="D1157" s="351" t="str">
        <f t="shared" si="36"/>
        <v>滋賀県大津市</v>
      </c>
      <c r="E1157" s="353">
        <v>201</v>
      </c>
      <c r="F1157" s="351">
        <f t="shared" si="37"/>
        <v>1</v>
      </c>
    </row>
    <row r="1158" spans="1:6">
      <c r="A1158" s="353">
        <v>202</v>
      </c>
      <c r="B1158" s="353" t="s">
        <v>3025</v>
      </c>
      <c r="C1158" s="353" t="s">
        <v>1185</v>
      </c>
      <c r="D1158" s="351" t="str">
        <f t="shared" si="36"/>
        <v>滋賀県彦根市</v>
      </c>
      <c r="E1158" s="353">
        <v>202</v>
      </c>
      <c r="F1158" s="351">
        <f t="shared" si="37"/>
        <v>1</v>
      </c>
    </row>
    <row r="1159" spans="1:6">
      <c r="A1159" s="353">
        <v>203</v>
      </c>
      <c r="B1159" s="353" t="s">
        <v>3025</v>
      </c>
      <c r="C1159" s="353" t="s">
        <v>1232</v>
      </c>
      <c r="D1159" s="351" t="str">
        <f t="shared" si="36"/>
        <v>滋賀県長浜市</v>
      </c>
      <c r="E1159" s="353">
        <v>203</v>
      </c>
      <c r="F1159" s="351">
        <f t="shared" si="37"/>
        <v>1</v>
      </c>
    </row>
    <row r="1160" spans="1:6">
      <c r="A1160" s="353">
        <v>204</v>
      </c>
      <c r="B1160" s="353" t="s">
        <v>3025</v>
      </c>
      <c r="C1160" s="353" t="s">
        <v>1279</v>
      </c>
      <c r="D1160" s="351" t="str">
        <f t="shared" si="36"/>
        <v>滋賀県近江八幡市</v>
      </c>
      <c r="E1160" s="353">
        <v>204</v>
      </c>
      <c r="F1160" s="351">
        <f t="shared" si="37"/>
        <v>1</v>
      </c>
    </row>
    <row r="1161" spans="1:6">
      <c r="A1161" s="353">
        <v>206</v>
      </c>
      <c r="B1161" s="353" t="s">
        <v>3025</v>
      </c>
      <c r="C1161" s="353" t="s">
        <v>1326</v>
      </c>
      <c r="D1161" s="351" t="str">
        <f t="shared" si="36"/>
        <v>滋賀県草津市</v>
      </c>
      <c r="E1161" s="353">
        <v>206</v>
      </c>
      <c r="F1161" s="351">
        <f t="shared" si="37"/>
        <v>1</v>
      </c>
    </row>
    <row r="1162" spans="1:6">
      <c r="A1162" s="353">
        <v>207</v>
      </c>
      <c r="B1162" s="353" t="s">
        <v>3025</v>
      </c>
      <c r="C1162" s="353" t="s">
        <v>1373</v>
      </c>
      <c r="D1162" s="351" t="str">
        <f t="shared" si="36"/>
        <v>滋賀県守山市</v>
      </c>
      <c r="E1162" s="353">
        <v>207</v>
      </c>
      <c r="F1162" s="351">
        <f t="shared" si="37"/>
        <v>1</v>
      </c>
    </row>
    <row r="1163" spans="1:6">
      <c r="A1163" s="353">
        <v>208</v>
      </c>
      <c r="B1163" s="353" t="s">
        <v>3025</v>
      </c>
      <c r="C1163" s="353" t="s">
        <v>1420</v>
      </c>
      <c r="D1163" s="351" t="str">
        <f t="shared" si="36"/>
        <v>滋賀県栗東市</v>
      </c>
      <c r="E1163" s="353">
        <v>208</v>
      </c>
      <c r="F1163" s="351">
        <f t="shared" si="37"/>
        <v>1</v>
      </c>
    </row>
    <row r="1164" spans="1:6">
      <c r="A1164" s="353">
        <v>209</v>
      </c>
      <c r="B1164" s="353" t="s">
        <v>3025</v>
      </c>
      <c r="C1164" s="353" t="s">
        <v>1467</v>
      </c>
      <c r="D1164" s="351" t="str">
        <f t="shared" si="36"/>
        <v>滋賀県甲賀市</v>
      </c>
      <c r="E1164" s="353">
        <v>209</v>
      </c>
      <c r="F1164" s="351">
        <f t="shared" si="37"/>
        <v>1</v>
      </c>
    </row>
    <row r="1165" spans="1:6">
      <c r="A1165" s="353">
        <v>210</v>
      </c>
      <c r="B1165" s="353" t="s">
        <v>3025</v>
      </c>
      <c r="C1165" s="353" t="s">
        <v>1514</v>
      </c>
      <c r="D1165" s="351" t="str">
        <f t="shared" si="36"/>
        <v>滋賀県野洲市</v>
      </c>
      <c r="E1165" s="353">
        <v>210</v>
      </c>
      <c r="F1165" s="351">
        <f t="shared" si="37"/>
        <v>1</v>
      </c>
    </row>
    <row r="1166" spans="1:6">
      <c r="A1166" s="353">
        <v>211</v>
      </c>
      <c r="B1166" s="353" t="s">
        <v>3025</v>
      </c>
      <c r="C1166" s="353" t="s">
        <v>1561</v>
      </c>
      <c r="D1166" s="351" t="str">
        <f t="shared" si="36"/>
        <v>滋賀県湖南市</v>
      </c>
      <c r="E1166" s="353">
        <v>211</v>
      </c>
      <c r="F1166" s="351">
        <f t="shared" si="37"/>
        <v>1</v>
      </c>
    </row>
    <row r="1167" spans="1:6">
      <c r="A1167" s="353">
        <v>212</v>
      </c>
      <c r="B1167" s="353" t="s">
        <v>3025</v>
      </c>
      <c r="C1167" s="353" t="s">
        <v>1608</v>
      </c>
      <c r="D1167" s="351" t="str">
        <f t="shared" si="36"/>
        <v>滋賀県高島市</v>
      </c>
      <c r="E1167" s="353">
        <v>212</v>
      </c>
      <c r="F1167" s="351">
        <f t="shared" si="37"/>
        <v>1</v>
      </c>
    </row>
    <row r="1168" spans="1:6">
      <c r="A1168" s="353">
        <v>213</v>
      </c>
      <c r="B1168" s="353" t="s">
        <v>3025</v>
      </c>
      <c r="C1168" s="353" t="s">
        <v>1655</v>
      </c>
      <c r="D1168" s="351" t="str">
        <f t="shared" si="36"/>
        <v>滋賀県東近江市</v>
      </c>
      <c r="E1168" s="353">
        <v>213</v>
      </c>
      <c r="F1168" s="351">
        <f t="shared" si="37"/>
        <v>1</v>
      </c>
    </row>
    <row r="1169" spans="1:6">
      <c r="A1169" s="353">
        <v>214</v>
      </c>
      <c r="B1169" s="353" t="s">
        <v>3025</v>
      </c>
      <c r="C1169" s="353" t="s">
        <v>1702</v>
      </c>
      <c r="D1169" s="351" t="str">
        <f t="shared" si="36"/>
        <v>滋賀県米原市</v>
      </c>
      <c r="E1169" s="353">
        <v>214</v>
      </c>
      <c r="F1169" s="351">
        <f t="shared" si="37"/>
        <v>1</v>
      </c>
    </row>
    <row r="1170" spans="1:6">
      <c r="A1170" s="353">
        <v>383</v>
      </c>
      <c r="B1170" s="353" t="s">
        <v>3025</v>
      </c>
      <c r="C1170" s="353" t="s">
        <v>1749</v>
      </c>
      <c r="D1170" s="351" t="str">
        <f t="shared" si="36"/>
        <v>滋賀県日野町</v>
      </c>
      <c r="E1170" s="353">
        <v>383</v>
      </c>
      <c r="F1170" s="351">
        <f t="shared" si="37"/>
        <v>1</v>
      </c>
    </row>
    <row r="1171" spans="1:6">
      <c r="A1171" s="353">
        <v>384</v>
      </c>
      <c r="B1171" s="353" t="s">
        <v>3025</v>
      </c>
      <c r="C1171" s="353" t="s">
        <v>1796</v>
      </c>
      <c r="D1171" s="351" t="str">
        <f t="shared" si="36"/>
        <v>滋賀県竜王町</v>
      </c>
      <c r="E1171" s="353">
        <v>384</v>
      </c>
      <c r="F1171" s="351">
        <f t="shared" si="37"/>
        <v>1</v>
      </c>
    </row>
    <row r="1172" spans="1:6">
      <c r="A1172" s="353">
        <v>425</v>
      </c>
      <c r="B1172" s="353" t="s">
        <v>3025</v>
      </c>
      <c r="C1172" s="353" t="s">
        <v>1842</v>
      </c>
      <c r="D1172" s="351" t="str">
        <f t="shared" si="36"/>
        <v>滋賀県愛荘町</v>
      </c>
      <c r="E1172" s="353">
        <v>425</v>
      </c>
      <c r="F1172" s="351">
        <f t="shared" si="37"/>
        <v>1</v>
      </c>
    </row>
    <row r="1173" spans="1:6">
      <c r="A1173" s="353">
        <v>441</v>
      </c>
      <c r="B1173" s="353" t="s">
        <v>3025</v>
      </c>
      <c r="C1173" s="353" t="s">
        <v>1887</v>
      </c>
      <c r="D1173" s="351" t="str">
        <f t="shared" si="36"/>
        <v>滋賀県豊郷町</v>
      </c>
      <c r="E1173" s="353">
        <v>441</v>
      </c>
      <c r="F1173" s="351">
        <f t="shared" si="37"/>
        <v>1</v>
      </c>
    </row>
    <row r="1174" spans="1:6">
      <c r="A1174" s="353">
        <v>442</v>
      </c>
      <c r="B1174" s="353" t="s">
        <v>3025</v>
      </c>
      <c r="C1174" s="353" t="s">
        <v>1929</v>
      </c>
      <c r="D1174" s="351" t="str">
        <f t="shared" si="36"/>
        <v>滋賀県甲良町</v>
      </c>
      <c r="E1174" s="353">
        <v>442</v>
      </c>
      <c r="F1174" s="351">
        <f t="shared" si="37"/>
        <v>1</v>
      </c>
    </row>
    <row r="1175" spans="1:6">
      <c r="A1175" s="353">
        <v>443</v>
      </c>
      <c r="B1175" s="353" t="s">
        <v>3025</v>
      </c>
      <c r="C1175" s="353" t="s">
        <v>1972</v>
      </c>
      <c r="D1175" s="351" t="str">
        <f t="shared" si="36"/>
        <v>滋賀県多賀町</v>
      </c>
      <c r="E1175" s="353">
        <v>443</v>
      </c>
      <c r="F1175" s="351">
        <f t="shared" si="37"/>
        <v>1</v>
      </c>
    </row>
    <row r="1176" spans="1:6">
      <c r="A1176" s="353">
        <v>101</v>
      </c>
      <c r="B1176" s="353" t="s">
        <v>3026</v>
      </c>
      <c r="C1176" s="353" t="s">
        <v>3027</v>
      </c>
      <c r="D1176" s="351" t="str">
        <f t="shared" si="36"/>
        <v>京都府京都市北区</v>
      </c>
      <c r="E1176" s="353">
        <v>101</v>
      </c>
      <c r="F1176" s="351">
        <f t="shared" si="37"/>
        <v>1</v>
      </c>
    </row>
    <row r="1177" spans="1:6">
      <c r="A1177" s="353">
        <v>102</v>
      </c>
      <c r="B1177" s="353" t="s">
        <v>3026</v>
      </c>
      <c r="C1177" s="353" t="s">
        <v>3028</v>
      </c>
      <c r="D1177" s="351" t="str">
        <f t="shared" si="36"/>
        <v>京都府京都市上京区</v>
      </c>
      <c r="E1177" s="353">
        <v>102</v>
      </c>
      <c r="F1177" s="351">
        <f t="shared" si="37"/>
        <v>1</v>
      </c>
    </row>
    <row r="1178" spans="1:6">
      <c r="A1178" s="353">
        <v>103</v>
      </c>
      <c r="B1178" s="353" t="s">
        <v>3026</v>
      </c>
      <c r="C1178" s="353" t="s">
        <v>3029</v>
      </c>
      <c r="D1178" s="351" t="str">
        <f t="shared" si="36"/>
        <v>京都府京都市左京区</v>
      </c>
      <c r="E1178" s="353">
        <v>103</v>
      </c>
      <c r="F1178" s="351">
        <f t="shared" si="37"/>
        <v>1</v>
      </c>
    </row>
    <row r="1179" spans="1:6">
      <c r="A1179" s="353">
        <v>104</v>
      </c>
      <c r="B1179" s="353" t="s">
        <v>3026</v>
      </c>
      <c r="C1179" s="353" t="s">
        <v>3030</v>
      </c>
      <c r="D1179" s="351" t="str">
        <f t="shared" si="36"/>
        <v>京都府京都市中京区</v>
      </c>
      <c r="E1179" s="353">
        <v>104</v>
      </c>
      <c r="F1179" s="351">
        <f t="shared" si="37"/>
        <v>1</v>
      </c>
    </row>
    <row r="1180" spans="1:6">
      <c r="A1180" s="353">
        <v>105</v>
      </c>
      <c r="B1180" s="353" t="s">
        <v>3026</v>
      </c>
      <c r="C1180" s="353" t="s">
        <v>3031</v>
      </c>
      <c r="D1180" s="351" t="str">
        <f t="shared" si="36"/>
        <v>京都府京都市東山区</v>
      </c>
      <c r="E1180" s="353">
        <v>105</v>
      </c>
      <c r="F1180" s="351">
        <f t="shared" si="37"/>
        <v>1</v>
      </c>
    </row>
    <row r="1181" spans="1:6">
      <c r="A1181" s="353">
        <v>106</v>
      </c>
      <c r="B1181" s="353" t="s">
        <v>3026</v>
      </c>
      <c r="C1181" s="353" t="s">
        <v>3032</v>
      </c>
      <c r="D1181" s="351" t="str">
        <f t="shared" si="36"/>
        <v>京都府京都市下京区</v>
      </c>
      <c r="E1181" s="353">
        <v>106</v>
      </c>
      <c r="F1181" s="351">
        <f t="shared" si="37"/>
        <v>1</v>
      </c>
    </row>
    <row r="1182" spans="1:6">
      <c r="A1182" s="353">
        <v>107</v>
      </c>
      <c r="B1182" s="353" t="s">
        <v>3026</v>
      </c>
      <c r="C1182" s="353" t="s">
        <v>3033</v>
      </c>
      <c r="D1182" s="351" t="str">
        <f t="shared" si="36"/>
        <v>京都府京都市南区</v>
      </c>
      <c r="E1182" s="353">
        <v>107</v>
      </c>
      <c r="F1182" s="351">
        <f t="shared" si="37"/>
        <v>1</v>
      </c>
    </row>
    <row r="1183" spans="1:6">
      <c r="A1183" s="353">
        <v>108</v>
      </c>
      <c r="B1183" s="353" t="s">
        <v>3026</v>
      </c>
      <c r="C1183" s="353" t="s">
        <v>3034</v>
      </c>
      <c r="D1183" s="351" t="str">
        <f t="shared" si="36"/>
        <v>京都府京都市右京区</v>
      </c>
      <c r="E1183" s="353">
        <v>108</v>
      </c>
      <c r="F1183" s="351">
        <f t="shared" si="37"/>
        <v>1</v>
      </c>
    </row>
    <row r="1184" spans="1:6">
      <c r="A1184" s="353">
        <v>109</v>
      </c>
      <c r="B1184" s="353" t="s">
        <v>3026</v>
      </c>
      <c r="C1184" s="353" t="s">
        <v>3035</v>
      </c>
      <c r="D1184" s="351" t="str">
        <f t="shared" si="36"/>
        <v>京都府京都市伏見区</v>
      </c>
      <c r="E1184" s="353">
        <v>109</v>
      </c>
      <c r="F1184" s="351">
        <f t="shared" si="37"/>
        <v>1</v>
      </c>
    </row>
    <row r="1185" spans="1:6">
      <c r="A1185" s="353">
        <v>110</v>
      </c>
      <c r="B1185" s="353" t="s">
        <v>3026</v>
      </c>
      <c r="C1185" s="353" t="s">
        <v>3036</v>
      </c>
      <c r="D1185" s="351" t="str">
        <f t="shared" si="36"/>
        <v>京都府京都市山科区</v>
      </c>
      <c r="E1185" s="353">
        <v>110</v>
      </c>
      <c r="F1185" s="351">
        <f t="shared" si="37"/>
        <v>1</v>
      </c>
    </row>
    <row r="1186" spans="1:6">
      <c r="A1186" s="353">
        <v>111</v>
      </c>
      <c r="B1186" s="353" t="s">
        <v>3026</v>
      </c>
      <c r="C1186" s="353" t="s">
        <v>3037</v>
      </c>
      <c r="D1186" s="351" t="str">
        <f t="shared" si="36"/>
        <v>京都府京都市西京区</v>
      </c>
      <c r="E1186" s="353">
        <v>111</v>
      </c>
      <c r="F1186" s="351">
        <f t="shared" si="37"/>
        <v>1</v>
      </c>
    </row>
    <row r="1187" spans="1:6">
      <c r="A1187" s="353">
        <v>201</v>
      </c>
      <c r="B1187" s="353" t="s">
        <v>3026</v>
      </c>
      <c r="C1187" s="353" t="s">
        <v>1656</v>
      </c>
      <c r="D1187" s="351" t="str">
        <f t="shared" si="36"/>
        <v>京都府福知山市</v>
      </c>
      <c r="E1187" s="353">
        <v>201</v>
      </c>
      <c r="F1187" s="351">
        <f t="shared" si="37"/>
        <v>1</v>
      </c>
    </row>
    <row r="1188" spans="1:6">
      <c r="A1188" s="353">
        <v>202</v>
      </c>
      <c r="B1188" s="353" t="s">
        <v>3026</v>
      </c>
      <c r="C1188" s="353" t="s">
        <v>1703</v>
      </c>
      <c r="D1188" s="351" t="str">
        <f t="shared" si="36"/>
        <v>京都府舞鶴市</v>
      </c>
      <c r="E1188" s="353">
        <v>202</v>
      </c>
      <c r="F1188" s="351">
        <f t="shared" si="37"/>
        <v>1</v>
      </c>
    </row>
    <row r="1189" spans="1:6">
      <c r="A1189" s="353">
        <v>203</v>
      </c>
      <c r="B1189" s="353" t="s">
        <v>3026</v>
      </c>
      <c r="C1189" s="353" t="s">
        <v>1750</v>
      </c>
      <c r="D1189" s="351" t="str">
        <f t="shared" si="36"/>
        <v>京都府綾部市</v>
      </c>
      <c r="E1189" s="353">
        <v>203</v>
      </c>
      <c r="F1189" s="351">
        <f t="shared" si="37"/>
        <v>1</v>
      </c>
    </row>
    <row r="1190" spans="1:6">
      <c r="A1190" s="353">
        <v>204</v>
      </c>
      <c r="B1190" s="353" t="s">
        <v>3026</v>
      </c>
      <c r="C1190" s="353" t="s">
        <v>1797</v>
      </c>
      <c r="D1190" s="351" t="str">
        <f t="shared" si="36"/>
        <v>京都府宇治市</v>
      </c>
      <c r="E1190" s="353">
        <v>204</v>
      </c>
      <c r="F1190" s="351">
        <f t="shared" si="37"/>
        <v>1</v>
      </c>
    </row>
    <row r="1191" spans="1:6">
      <c r="A1191" s="353">
        <v>205</v>
      </c>
      <c r="B1191" s="353" t="s">
        <v>3026</v>
      </c>
      <c r="C1191" s="353" t="s">
        <v>1843</v>
      </c>
      <c r="D1191" s="351" t="str">
        <f t="shared" si="36"/>
        <v>京都府宮津市</v>
      </c>
      <c r="E1191" s="353">
        <v>205</v>
      </c>
      <c r="F1191" s="351">
        <f t="shared" si="37"/>
        <v>1</v>
      </c>
    </row>
    <row r="1192" spans="1:6">
      <c r="A1192" s="353">
        <v>206</v>
      </c>
      <c r="B1192" s="353" t="s">
        <v>3026</v>
      </c>
      <c r="C1192" s="353" t="s">
        <v>1888</v>
      </c>
      <c r="D1192" s="351" t="str">
        <f t="shared" si="36"/>
        <v>京都府亀岡市</v>
      </c>
      <c r="E1192" s="353">
        <v>206</v>
      </c>
      <c r="F1192" s="351">
        <f t="shared" si="37"/>
        <v>1</v>
      </c>
    </row>
    <row r="1193" spans="1:6">
      <c r="A1193" s="353">
        <v>207</v>
      </c>
      <c r="B1193" s="353" t="s">
        <v>3026</v>
      </c>
      <c r="C1193" s="353" t="s">
        <v>1930</v>
      </c>
      <c r="D1193" s="351" t="str">
        <f t="shared" si="36"/>
        <v>京都府城陽市</v>
      </c>
      <c r="E1193" s="353">
        <v>207</v>
      </c>
      <c r="F1193" s="351">
        <f t="shared" si="37"/>
        <v>1</v>
      </c>
    </row>
    <row r="1194" spans="1:6">
      <c r="A1194" s="353">
        <v>208</v>
      </c>
      <c r="B1194" s="353" t="s">
        <v>3026</v>
      </c>
      <c r="C1194" s="353" t="s">
        <v>1973</v>
      </c>
      <c r="D1194" s="351" t="str">
        <f t="shared" si="36"/>
        <v>京都府向日市</v>
      </c>
      <c r="E1194" s="353">
        <v>208</v>
      </c>
      <c r="F1194" s="351">
        <f t="shared" si="37"/>
        <v>1</v>
      </c>
    </row>
    <row r="1195" spans="1:6">
      <c r="A1195" s="353">
        <v>209</v>
      </c>
      <c r="B1195" s="353" t="s">
        <v>3026</v>
      </c>
      <c r="C1195" s="353" t="s">
        <v>2014</v>
      </c>
      <c r="D1195" s="351" t="str">
        <f t="shared" si="36"/>
        <v>京都府長岡京市</v>
      </c>
      <c r="E1195" s="353">
        <v>209</v>
      </c>
      <c r="F1195" s="351">
        <f t="shared" si="37"/>
        <v>1</v>
      </c>
    </row>
    <row r="1196" spans="1:6">
      <c r="A1196" s="353">
        <v>210</v>
      </c>
      <c r="B1196" s="353" t="s">
        <v>3026</v>
      </c>
      <c r="C1196" s="353" t="s">
        <v>2052</v>
      </c>
      <c r="D1196" s="351" t="str">
        <f t="shared" si="36"/>
        <v>京都府八幡市</v>
      </c>
      <c r="E1196" s="353">
        <v>210</v>
      </c>
      <c r="F1196" s="351">
        <f t="shared" si="37"/>
        <v>1</v>
      </c>
    </row>
    <row r="1197" spans="1:6">
      <c r="A1197" s="353">
        <v>211</v>
      </c>
      <c r="B1197" s="353" t="s">
        <v>3026</v>
      </c>
      <c r="C1197" s="353" t="s">
        <v>2087</v>
      </c>
      <c r="D1197" s="351" t="str">
        <f t="shared" si="36"/>
        <v>京都府京田辺市</v>
      </c>
      <c r="E1197" s="353">
        <v>211</v>
      </c>
      <c r="F1197" s="351">
        <f t="shared" si="37"/>
        <v>1</v>
      </c>
    </row>
    <row r="1198" spans="1:6">
      <c r="A1198" s="353">
        <v>212</v>
      </c>
      <c r="B1198" s="353" t="s">
        <v>3026</v>
      </c>
      <c r="C1198" s="353" t="s">
        <v>2121</v>
      </c>
      <c r="D1198" s="351" t="str">
        <f t="shared" si="36"/>
        <v>京都府京丹後市</v>
      </c>
      <c r="E1198" s="353">
        <v>212</v>
      </c>
      <c r="F1198" s="351">
        <f t="shared" si="37"/>
        <v>1</v>
      </c>
    </row>
    <row r="1199" spans="1:6">
      <c r="A1199" s="353">
        <v>213</v>
      </c>
      <c r="B1199" s="353" t="s">
        <v>3026</v>
      </c>
      <c r="C1199" s="353" t="s">
        <v>2155</v>
      </c>
      <c r="D1199" s="351" t="str">
        <f t="shared" si="36"/>
        <v>京都府南丹市</v>
      </c>
      <c r="E1199" s="353">
        <v>213</v>
      </c>
      <c r="F1199" s="351">
        <f t="shared" si="37"/>
        <v>1</v>
      </c>
    </row>
    <row r="1200" spans="1:6">
      <c r="A1200" s="353">
        <v>214</v>
      </c>
      <c r="B1200" s="353" t="s">
        <v>3026</v>
      </c>
      <c r="C1200" s="353" t="s">
        <v>2190</v>
      </c>
      <c r="D1200" s="351" t="str">
        <f t="shared" si="36"/>
        <v>京都府木津川市</v>
      </c>
      <c r="E1200" s="353">
        <v>214</v>
      </c>
      <c r="F1200" s="351">
        <f t="shared" si="37"/>
        <v>1</v>
      </c>
    </row>
    <row r="1201" spans="1:6">
      <c r="A1201" s="353">
        <v>303</v>
      </c>
      <c r="B1201" s="353" t="s">
        <v>3026</v>
      </c>
      <c r="C1201" s="353" t="s">
        <v>2222</v>
      </c>
      <c r="D1201" s="351" t="str">
        <f t="shared" si="36"/>
        <v>京都府大山崎町</v>
      </c>
      <c r="E1201" s="353">
        <v>303</v>
      </c>
      <c r="F1201" s="351">
        <f t="shared" si="37"/>
        <v>1</v>
      </c>
    </row>
    <row r="1202" spans="1:6">
      <c r="A1202" s="353">
        <v>322</v>
      </c>
      <c r="B1202" s="353" t="s">
        <v>3026</v>
      </c>
      <c r="C1202" s="353" t="s">
        <v>2254</v>
      </c>
      <c r="D1202" s="351" t="str">
        <f t="shared" si="36"/>
        <v>京都府久御山町</v>
      </c>
      <c r="E1202" s="353">
        <v>322</v>
      </c>
      <c r="F1202" s="351">
        <f t="shared" si="37"/>
        <v>1</v>
      </c>
    </row>
    <row r="1203" spans="1:6">
      <c r="A1203" s="353">
        <v>343</v>
      </c>
      <c r="B1203" s="353" t="s">
        <v>3026</v>
      </c>
      <c r="C1203" s="353" t="s">
        <v>2284</v>
      </c>
      <c r="D1203" s="351" t="str">
        <f t="shared" si="36"/>
        <v>京都府井手町</v>
      </c>
      <c r="E1203" s="353">
        <v>343</v>
      </c>
      <c r="F1203" s="351">
        <f t="shared" si="37"/>
        <v>1</v>
      </c>
    </row>
    <row r="1204" spans="1:6">
      <c r="A1204" s="353">
        <v>344</v>
      </c>
      <c r="B1204" s="353" t="s">
        <v>3026</v>
      </c>
      <c r="C1204" s="353" t="s">
        <v>2312</v>
      </c>
      <c r="D1204" s="351" t="str">
        <f t="shared" si="36"/>
        <v>京都府宇治田原町</v>
      </c>
      <c r="E1204" s="353">
        <v>344</v>
      </c>
      <c r="F1204" s="351">
        <f t="shared" si="37"/>
        <v>1</v>
      </c>
    </row>
    <row r="1205" spans="1:6">
      <c r="A1205" s="353">
        <v>364</v>
      </c>
      <c r="B1205" s="353" t="s">
        <v>3026</v>
      </c>
      <c r="C1205" s="353" t="s">
        <v>2340</v>
      </c>
      <c r="D1205" s="351" t="str">
        <f t="shared" si="36"/>
        <v>京都府笠置町</v>
      </c>
      <c r="E1205" s="353">
        <v>364</v>
      </c>
      <c r="F1205" s="351">
        <f t="shared" si="37"/>
        <v>1</v>
      </c>
    </row>
    <row r="1206" spans="1:6">
      <c r="A1206" s="353">
        <v>365</v>
      </c>
      <c r="B1206" s="353" t="s">
        <v>3026</v>
      </c>
      <c r="C1206" s="353" t="s">
        <v>2369</v>
      </c>
      <c r="D1206" s="351" t="str">
        <f t="shared" si="36"/>
        <v>京都府和束町</v>
      </c>
      <c r="E1206" s="353">
        <v>365</v>
      </c>
      <c r="F1206" s="351">
        <f t="shared" si="37"/>
        <v>1</v>
      </c>
    </row>
    <row r="1207" spans="1:6">
      <c r="A1207" s="353">
        <v>366</v>
      </c>
      <c r="B1207" s="353" t="s">
        <v>3026</v>
      </c>
      <c r="C1207" s="353" t="s">
        <v>2392</v>
      </c>
      <c r="D1207" s="351" t="str">
        <f t="shared" si="36"/>
        <v>京都府精華町</v>
      </c>
      <c r="E1207" s="353">
        <v>366</v>
      </c>
      <c r="F1207" s="351">
        <f t="shared" si="37"/>
        <v>1</v>
      </c>
    </row>
    <row r="1208" spans="1:6">
      <c r="A1208" s="353">
        <v>367</v>
      </c>
      <c r="B1208" s="353" t="s">
        <v>3026</v>
      </c>
      <c r="C1208" s="353" t="s">
        <v>2417</v>
      </c>
      <c r="D1208" s="351" t="str">
        <f t="shared" si="36"/>
        <v>京都府南山城村</v>
      </c>
      <c r="E1208" s="353">
        <v>367</v>
      </c>
      <c r="F1208" s="351">
        <f t="shared" si="37"/>
        <v>1</v>
      </c>
    </row>
    <row r="1209" spans="1:6">
      <c r="A1209" s="353">
        <v>407</v>
      </c>
      <c r="B1209" s="353" t="s">
        <v>3026</v>
      </c>
      <c r="C1209" s="353" t="s">
        <v>2442</v>
      </c>
      <c r="D1209" s="351" t="str">
        <f t="shared" si="36"/>
        <v>京都府京丹波町</v>
      </c>
      <c r="E1209" s="353">
        <v>407</v>
      </c>
      <c r="F1209" s="351">
        <f t="shared" si="37"/>
        <v>1</v>
      </c>
    </row>
    <row r="1210" spans="1:6">
      <c r="A1210" s="353">
        <v>463</v>
      </c>
      <c r="B1210" s="353" t="s">
        <v>3026</v>
      </c>
      <c r="C1210" s="353" t="s">
        <v>2467</v>
      </c>
      <c r="D1210" s="351" t="str">
        <f t="shared" si="36"/>
        <v>京都府伊根町</v>
      </c>
      <c r="E1210" s="353">
        <v>463</v>
      </c>
      <c r="F1210" s="351">
        <f t="shared" si="37"/>
        <v>1</v>
      </c>
    </row>
    <row r="1211" spans="1:6">
      <c r="A1211" s="353">
        <v>465</v>
      </c>
      <c r="B1211" s="353" t="s">
        <v>3026</v>
      </c>
      <c r="C1211" s="353" t="s">
        <v>2489</v>
      </c>
      <c r="D1211" s="351" t="str">
        <f t="shared" si="36"/>
        <v>京都府与謝野町</v>
      </c>
      <c r="E1211" s="353">
        <v>465</v>
      </c>
      <c r="F1211" s="351">
        <f t="shared" si="37"/>
        <v>1</v>
      </c>
    </row>
    <row r="1212" spans="1:6">
      <c r="A1212" s="353">
        <v>102</v>
      </c>
      <c r="B1212" s="353" t="s">
        <v>3038</v>
      </c>
      <c r="C1212" s="353" t="s">
        <v>1141</v>
      </c>
      <c r="D1212" s="351" t="str">
        <f t="shared" si="36"/>
        <v>大阪府大阪市都島区</v>
      </c>
      <c r="E1212" s="353">
        <v>102</v>
      </c>
      <c r="F1212" s="351">
        <f t="shared" si="37"/>
        <v>1</v>
      </c>
    </row>
    <row r="1213" spans="1:6">
      <c r="A1213" s="353">
        <v>103</v>
      </c>
      <c r="B1213" s="353" t="s">
        <v>3038</v>
      </c>
      <c r="C1213" s="353" t="s">
        <v>1187</v>
      </c>
      <c r="D1213" s="351" t="str">
        <f t="shared" si="36"/>
        <v>大阪府大阪市福島区</v>
      </c>
      <c r="E1213" s="353">
        <v>103</v>
      </c>
      <c r="F1213" s="351">
        <f t="shared" si="37"/>
        <v>1</v>
      </c>
    </row>
    <row r="1214" spans="1:6">
      <c r="A1214" s="353">
        <v>104</v>
      </c>
      <c r="B1214" s="353" t="s">
        <v>3038</v>
      </c>
      <c r="C1214" s="353" t="s">
        <v>1234</v>
      </c>
      <c r="D1214" s="351" t="str">
        <f t="shared" si="36"/>
        <v>大阪府大阪市此花区</v>
      </c>
      <c r="E1214" s="353">
        <v>104</v>
      </c>
      <c r="F1214" s="351">
        <f t="shared" si="37"/>
        <v>1</v>
      </c>
    </row>
    <row r="1215" spans="1:6">
      <c r="A1215" s="353">
        <v>106</v>
      </c>
      <c r="B1215" s="353" t="s">
        <v>3038</v>
      </c>
      <c r="C1215" s="353" t="s">
        <v>1281</v>
      </c>
      <c r="D1215" s="351" t="str">
        <f t="shared" si="36"/>
        <v>大阪府大阪市西区</v>
      </c>
      <c r="E1215" s="353">
        <v>106</v>
      </c>
      <c r="F1215" s="351">
        <f t="shared" si="37"/>
        <v>1</v>
      </c>
    </row>
    <row r="1216" spans="1:6">
      <c r="A1216" s="353">
        <v>107</v>
      </c>
      <c r="B1216" s="353" t="s">
        <v>3038</v>
      </c>
      <c r="C1216" s="353" t="s">
        <v>1328</v>
      </c>
      <c r="D1216" s="351" t="str">
        <f t="shared" si="36"/>
        <v>大阪府大阪市港区</v>
      </c>
      <c r="E1216" s="353">
        <v>107</v>
      </c>
      <c r="F1216" s="351">
        <f t="shared" si="37"/>
        <v>1</v>
      </c>
    </row>
    <row r="1217" spans="1:6">
      <c r="A1217" s="353">
        <v>108</v>
      </c>
      <c r="B1217" s="353" t="s">
        <v>3038</v>
      </c>
      <c r="C1217" s="353" t="s">
        <v>1375</v>
      </c>
      <c r="D1217" s="351" t="str">
        <f t="shared" si="36"/>
        <v>大阪府大阪市大正区</v>
      </c>
      <c r="E1217" s="353">
        <v>108</v>
      </c>
      <c r="F1217" s="351">
        <f t="shared" si="37"/>
        <v>1</v>
      </c>
    </row>
    <row r="1218" spans="1:6">
      <c r="A1218" s="353">
        <v>109</v>
      </c>
      <c r="B1218" s="353" t="s">
        <v>3038</v>
      </c>
      <c r="C1218" s="353" t="s">
        <v>1422</v>
      </c>
      <c r="D1218" s="351" t="str">
        <f t="shared" si="36"/>
        <v>大阪府大阪市天王寺区</v>
      </c>
      <c r="E1218" s="353">
        <v>109</v>
      </c>
      <c r="F1218" s="351">
        <f t="shared" si="37"/>
        <v>1</v>
      </c>
    </row>
    <row r="1219" spans="1:6">
      <c r="A1219" s="353">
        <v>111</v>
      </c>
      <c r="B1219" s="353" t="s">
        <v>3038</v>
      </c>
      <c r="C1219" s="353" t="s">
        <v>1469</v>
      </c>
      <c r="D1219" s="351" t="str">
        <f t="shared" ref="D1219:D1282" si="38">B1219&amp;C1219</f>
        <v>大阪府大阪市浪速区</v>
      </c>
      <c r="E1219" s="353">
        <v>111</v>
      </c>
      <c r="F1219" s="351">
        <f t="shared" ref="F1219:F1282" si="39">COUNTIF(D:D,D1219)</f>
        <v>1</v>
      </c>
    </row>
    <row r="1220" spans="1:6">
      <c r="A1220" s="353">
        <v>113</v>
      </c>
      <c r="B1220" s="353" t="s">
        <v>3038</v>
      </c>
      <c r="C1220" s="353" t="s">
        <v>1516</v>
      </c>
      <c r="D1220" s="351" t="str">
        <f t="shared" si="38"/>
        <v>大阪府大阪市西淀川区</v>
      </c>
      <c r="E1220" s="353">
        <v>113</v>
      </c>
      <c r="F1220" s="351">
        <f t="shared" si="39"/>
        <v>1</v>
      </c>
    </row>
    <row r="1221" spans="1:6">
      <c r="A1221" s="353">
        <v>114</v>
      </c>
      <c r="B1221" s="353" t="s">
        <v>3038</v>
      </c>
      <c r="C1221" s="353" t="s">
        <v>1563</v>
      </c>
      <c r="D1221" s="351" t="str">
        <f t="shared" si="38"/>
        <v>大阪府大阪市東淀川区</v>
      </c>
      <c r="E1221" s="353">
        <v>114</v>
      </c>
      <c r="F1221" s="351">
        <f t="shared" si="39"/>
        <v>1</v>
      </c>
    </row>
    <row r="1222" spans="1:6">
      <c r="A1222" s="353">
        <v>115</v>
      </c>
      <c r="B1222" s="353" t="s">
        <v>3038</v>
      </c>
      <c r="C1222" s="353" t="s">
        <v>1610</v>
      </c>
      <c r="D1222" s="351" t="str">
        <f t="shared" si="38"/>
        <v>大阪府大阪市東成区</v>
      </c>
      <c r="E1222" s="353">
        <v>115</v>
      </c>
      <c r="F1222" s="351">
        <f t="shared" si="39"/>
        <v>1</v>
      </c>
    </row>
    <row r="1223" spans="1:6">
      <c r="A1223" s="353">
        <v>116</v>
      </c>
      <c r="B1223" s="353" t="s">
        <v>3038</v>
      </c>
      <c r="C1223" s="353" t="s">
        <v>1657</v>
      </c>
      <c r="D1223" s="351" t="str">
        <f t="shared" si="38"/>
        <v>大阪府大阪市生野区</v>
      </c>
      <c r="E1223" s="353">
        <v>116</v>
      </c>
      <c r="F1223" s="351">
        <f t="shared" si="39"/>
        <v>1</v>
      </c>
    </row>
    <row r="1224" spans="1:6">
      <c r="A1224" s="353">
        <v>117</v>
      </c>
      <c r="B1224" s="353" t="s">
        <v>3038</v>
      </c>
      <c r="C1224" s="353" t="s">
        <v>1704</v>
      </c>
      <c r="D1224" s="351" t="str">
        <f t="shared" si="38"/>
        <v>大阪府大阪市旭区</v>
      </c>
      <c r="E1224" s="353">
        <v>117</v>
      </c>
      <c r="F1224" s="351">
        <f t="shared" si="39"/>
        <v>1</v>
      </c>
    </row>
    <row r="1225" spans="1:6">
      <c r="A1225" s="353">
        <v>118</v>
      </c>
      <c r="B1225" s="353" t="s">
        <v>3038</v>
      </c>
      <c r="C1225" s="353" t="s">
        <v>1751</v>
      </c>
      <c r="D1225" s="351" t="str">
        <f t="shared" si="38"/>
        <v>大阪府大阪市城東区</v>
      </c>
      <c r="E1225" s="353">
        <v>118</v>
      </c>
      <c r="F1225" s="351">
        <f t="shared" si="39"/>
        <v>1</v>
      </c>
    </row>
    <row r="1226" spans="1:6">
      <c r="A1226" s="353">
        <v>119</v>
      </c>
      <c r="B1226" s="353" t="s">
        <v>3038</v>
      </c>
      <c r="C1226" s="353" t="s">
        <v>1798</v>
      </c>
      <c r="D1226" s="351" t="str">
        <f t="shared" si="38"/>
        <v>大阪府大阪市阿倍野区</v>
      </c>
      <c r="E1226" s="353">
        <v>119</v>
      </c>
      <c r="F1226" s="351">
        <f t="shared" si="39"/>
        <v>1</v>
      </c>
    </row>
    <row r="1227" spans="1:6">
      <c r="A1227" s="353">
        <v>120</v>
      </c>
      <c r="B1227" s="353" t="s">
        <v>3038</v>
      </c>
      <c r="C1227" s="353" t="s">
        <v>1844</v>
      </c>
      <c r="D1227" s="351" t="str">
        <f t="shared" si="38"/>
        <v>大阪府大阪市住吉区</v>
      </c>
      <c r="E1227" s="353">
        <v>120</v>
      </c>
      <c r="F1227" s="351">
        <f t="shared" si="39"/>
        <v>1</v>
      </c>
    </row>
    <row r="1228" spans="1:6">
      <c r="A1228" s="353">
        <v>121</v>
      </c>
      <c r="B1228" s="353" t="s">
        <v>3038</v>
      </c>
      <c r="C1228" s="353" t="s">
        <v>1889</v>
      </c>
      <c r="D1228" s="351" t="str">
        <f t="shared" si="38"/>
        <v>大阪府大阪市東住吉区</v>
      </c>
      <c r="E1228" s="353">
        <v>121</v>
      </c>
      <c r="F1228" s="351">
        <f t="shared" si="39"/>
        <v>1</v>
      </c>
    </row>
    <row r="1229" spans="1:6">
      <c r="A1229" s="353">
        <v>122</v>
      </c>
      <c r="B1229" s="353" t="s">
        <v>3038</v>
      </c>
      <c r="C1229" s="353" t="s">
        <v>1931</v>
      </c>
      <c r="D1229" s="351" t="str">
        <f t="shared" si="38"/>
        <v>大阪府大阪市西成区</v>
      </c>
      <c r="E1229" s="353">
        <v>122</v>
      </c>
      <c r="F1229" s="351">
        <f t="shared" si="39"/>
        <v>1</v>
      </c>
    </row>
    <row r="1230" spans="1:6">
      <c r="A1230" s="353">
        <v>123</v>
      </c>
      <c r="B1230" s="353" t="s">
        <v>3038</v>
      </c>
      <c r="C1230" s="353" t="s">
        <v>1974</v>
      </c>
      <c r="D1230" s="351" t="str">
        <f t="shared" si="38"/>
        <v>大阪府大阪市淀川区</v>
      </c>
      <c r="E1230" s="353">
        <v>123</v>
      </c>
      <c r="F1230" s="351">
        <f t="shared" si="39"/>
        <v>1</v>
      </c>
    </row>
    <row r="1231" spans="1:6">
      <c r="A1231" s="353">
        <v>124</v>
      </c>
      <c r="B1231" s="353" t="s">
        <v>3038</v>
      </c>
      <c r="C1231" s="353" t="s">
        <v>2015</v>
      </c>
      <c r="D1231" s="351" t="str">
        <f t="shared" si="38"/>
        <v>大阪府大阪市鶴見区</v>
      </c>
      <c r="E1231" s="353">
        <v>124</v>
      </c>
      <c r="F1231" s="351">
        <f t="shared" si="39"/>
        <v>1</v>
      </c>
    </row>
    <row r="1232" spans="1:6">
      <c r="A1232" s="353">
        <v>125</v>
      </c>
      <c r="B1232" s="353" t="s">
        <v>3038</v>
      </c>
      <c r="C1232" s="353" t="s">
        <v>2053</v>
      </c>
      <c r="D1232" s="351" t="str">
        <f t="shared" si="38"/>
        <v>大阪府大阪市住之江区</v>
      </c>
      <c r="E1232" s="353">
        <v>125</v>
      </c>
      <c r="F1232" s="351">
        <f t="shared" si="39"/>
        <v>1</v>
      </c>
    </row>
    <row r="1233" spans="1:6">
      <c r="A1233" s="353">
        <v>126</v>
      </c>
      <c r="B1233" s="353" t="s">
        <v>3038</v>
      </c>
      <c r="C1233" s="353" t="s">
        <v>2088</v>
      </c>
      <c r="D1233" s="351" t="str">
        <f t="shared" si="38"/>
        <v>大阪府大阪市平野区</v>
      </c>
      <c r="E1233" s="353">
        <v>126</v>
      </c>
      <c r="F1233" s="351">
        <f t="shared" si="39"/>
        <v>1</v>
      </c>
    </row>
    <row r="1234" spans="1:6">
      <c r="A1234" s="353">
        <v>127</v>
      </c>
      <c r="B1234" s="353" t="s">
        <v>3038</v>
      </c>
      <c r="C1234" s="353" t="s">
        <v>2122</v>
      </c>
      <c r="D1234" s="351" t="str">
        <f t="shared" si="38"/>
        <v>大阪府大阪市北区</v>
      </c>
      <c r="E1234" s="353">
        <v>127</v>
      </c>
      <c r="F1234" s="351">
        <f t="shared" si="39"/>
        <v>1</v>
      </c>
    </row>
    <row r="1235" spans="1:6">
      <c r="A1235" s="353">
        <v>128</v>
      </c>
      <c r="B1235" s="353" t="s">
        <v>3038</v>
      </c>
      <c r="C1235" s="353" t="s">
        <v>2156</v>
      </c>
      <c r="D1235" s="351" t="str">
        <f t="shared" si="38"/>
        <v>大阪府大阪市中央区</v>
      </c>
      <c r="E1235" s="353">
        <v>128</v>
      </c>
      <c r="F1235" s="351">
        <f t="shared" si="39"/>
        <v>1</v>
      </c>
    </row>
    <row r="1236" spans="1:6">
      <c r="A1236" s="353">
        <v>141</v>
      </c>
      <c r="B1236" s="353" t="s">
        <v>3038</v>
      </c>
      <c r="C1236" s="353" t="s">
        <v>2191</v>
      </c>
      <c r="D1236" s="351" t="str">
        <f t="shared" si="38"/>
        <v>大阪府堺市堺区</v>
      </c>
      <c r="E1236" s="353">
        <v>141</v>
      </c>
      <c r="F1236" s="351">
        <f t="shared" si="39"/>
        <v>1</v>
      </c>
    </row>
    <row r="1237" spans="1:6">
      <c r="A1237" s="353">
        <v>142</v>
      </c>
      <c r="B1237" s="353" t="s">
        <v>3038</v>
      </c>
      <c r="C1237" s="353" t="s">
        <v>3039</v>
      </c>
      <c r="D1237" s="351" t="str">
        <f t="shared" si="38"/>
        <v>大阪府堺市中区</v>
      </c>
      <c r="E1237" s="353">
        <v>142</v>
      </c>
      <c r="F1237" s="351">
        <f t="shared" si="39"/>
        <v>1</v>
      </c>
    </row>
    <row r="1238" spans="1:6">
      <c r="A1238" s="353">
        <v>143</v>
      </c>
      <c r="B1238" s="353" t="s">
        <v>3038</v>
      </c>
      <c r="C1238" s="353" t="s">
        <v>3040</v>
      </c>
      <c r="D1238" s="351" t="str">
        <f t="shared" si="38"/>
        <v>大阪府堺市東区</v>
      </c>
      <c r="E1238" s="353">
        <v>143</v>
      </c>
      <c r="F1238" s="351">
        <f t="shared" si="39"/>
        <v>1</v>
      </c>
    </row>
    <row r="1239" spans="1:6">
      <c r="A1239" s="353">
        <v>144</v>
      </c>
      <c r="B1239" s="353" t="s">
        <v>3038</v>
      </c>
      <c r="C1239" s="353" t="s">
        <v>3041</v>
      </c>
      <c r="D1239" s="351" t="str">
        <f t="shared" si="38"/>
        <v>大阪府堺市西区</v>
      </c>
      <c r="E1239" s="353">
        <v>144</v>
      </c>
      <c r="F1239" s="351">
        <f t="shared" si="39"/>
        <v>1</v>
      </c>
    </row>
    <row r="1240" spans="1:6">
      <c r="A1240" s="353">
        <v>145</v>
      </c>
      <c r="B1240" s="353" t="s">
        <v>3038</v>
      </c>
      <c r="C1240" s="353" t="s">
        <v>3042</v>
      </c>
      <c r="D1240" s="351" t="str">
        <f t="shared" si="38"/>
        <v>大阪府堺市南区</v>
      </c>
      <c r="E1240" s="353">
        <v>145</v>
      </c>
      <c r="F1240" s="351">
        <f t="shared" si="39"/>
        <v>1</v>
      </c>
    </row>
    <row r="1241" spans="1:6">
      <c r="A1241" s="353">
        <v>146</v>
      </c>
      <c r="B1241" s="353" t="s">
        <v>3038</v>
      </c>
      <c r="C1241" s="353" t="s">
        <v>2341</v>
      </c>
      <c r="D1241" s="351" t="str">
        <f t="shared" si="38"/>
        <v>大阪府堺市北区</v>
      </c>
      <c r="E1241" s="353">
        <v>146</v>
      </c>
      <c r="F1241" s="351">
        <f t="shared" si="39"/>
        <v>1</v>
      </c>
    </row>
    <row r="1242" spans="1:6">
      <c r="A1242" s="353">
        <v>147</v>
      </c>
      <c r="B1242" s="353" t="s">
        <v>3038</v>
      </c>
      <c r="C1242" s="353" t="s">
        <v>3043</v>
      </c>
      <c r="D1242" s="351" t="str">
        <f t="shared" si="38"/>
        <v>大阪府堺市美原区</v>
      </c>
      <c r="E1242" s="353">
        <v>147</v>
      </c>
      <c r="F1242" s="351">
        <f t="shared" si="39"/>
        <v>1</v>
      </c>
    </row>
    <row r="1243" spans="1:6">
      <c r="A1243" s="353">
        <v>202</v>
      </c>
      <c r="B1243" s="353" t="s">
        <v>3038</v>
      </c>
      <c r="C1243" s="353" t="s">
        <v>2393</v>
      </c>
      <c r="D1243" s="351" t="str">
        <f t="shared" si="38"/>
        <v>大阪府岸和田市</v>
      </c>
      <c r="E1243" s="353">
        <v>202</v>
      </c>
      <c r="F1243" s="351">
        <f t="shared" si="39"/>
        <v>1</v>
      </c>
    </row>
    <row r="1244" spans="1:6">
      <c r="A1244" s="353">
        <v>203</v>
      </c>
      <c r="B1244" s="353" t="s">
        <v>3038</v>
      </c>
      <c r="C1244" s="353" t="s">
        <v>2418</v>
      </c>
      <c r="D1244" s="351" t="str">
        <f t="shared" si="38"/>
        <v>大阪府豊中市</v>
      </c>
      <c r="E1244" s="353">
        <v>203</v>
      </c>
      <c r="F1244" s="351">
        <f t="shared" si="39"/>
        <v>1</v>
      </c>
    </row>
    <row r="1245" spans="1:6">
      <c r="A1245" s="353">
        <v>204</v>
      </c>
      <c r="B1245" s="353" t="s">
        <v>3038</v>
      </c>
      <c r="C1245" s="353" t="s">
        <v>2443</v>
      </c>
      <c r="D1245" s="351" t="str">
        <f t="shared" si="38"/>
        <v>大阪府池田市</v>
      </c>
      <c r="E1245" s="353">
        <v>204</v>
      </c>
      <c r="F1245" s="351">
        <f t="shared" si="39"/>
        <v>1</v>
      </c>
    </row>
    <row r="1246" spans="1:6">
      <c r="A1246" s="353">
        <v>205</v>
      </c>
      <c r="B1246" s="353" t="s">
        <v>3038</v>
      </c>
      <c r="C1246" s="353" t="s">
        <v>2468</v>
      </c>
      <c r="D1246" s="351" t="str">
        <f t="shared" si="38"/>
        <v>大阪府吹田市</v>
      </c>
      <c r="E1246" s="353">
        <v>205</v>
      </c>
      <c r="F1246" s="351">
        <f t="shared" si="39"/>
        <v>1</v>
      </c>
    </row>
    <row r="1247" spans="1:6">
      <c r="A1247" s="353">
        <v>206</v>
      </c>
      <c r="B1247" s="353" t="s">
        <v>3038</v>
      </c>
      <c r="C1247" s="353" t="s">
        <v>2490</v>
      </c>
      <c r="D1247" s="351" t="str">
        <f t="shared" si="38"/>
        <v>大阪府泉大津市</v>
      </c>
      <c r="E1247" s="353">
        <v>206</v>
      </c>
      <c r="F1247" s="351">
        <f t="shared" si="39"/>
        <v>1</v>
      </c>
    </row>
    <row r="1248" spans="1:6">
      <c r="A1248" s="353">
        <v>207</v>
      </c>
      <c r="B1248" s="353" t="s">
        <v>3038</v>
      </c>
      <c r="C1248" s="353" t="s">
        <v>2510</v>
      </c>
      <c r="D1248" s="351" t="str">
        <f t="shared" si="38"/>
        <v>大阪府高槻市</v>
      </c>
      <c r="E1248" s="353">
        <v>207</v>
      </c>
      <c r="F1248" s="351">
        <f t="shared" si="39"/>
        <v>1</v>
      </c>
    </row>
    <row r="1249" spans="1:6">
      <c r="A1249" s="353">
        <v>208</v>
      </c>
      <c r="B1249" s="353" t="s">
        <v>3038</v>
      </c>
      <c r="C1249" s="353" t="s">
        <v>2529</v>
      </c>
      <c r="D1249" s="351" t="str">
        <f t="shared" si="38"/>
        <v>大阪府貝塚市</v>
      </c>
      <c r="E1249" s="353">
        <v>208</v>
      </c>
      <c r="F1249" s="351">
        <f t="shared" si="39"/>
        <v>1</v>
      </c>
    </row>
    <row r="1250" spans="1:6">
      <c r="A1250" s="353">
        <v>209</v>
      </c>
      <c r="B1250" s="353" t="s">
        <v>3038</v>
      </c>
      <c r="C1250" s="353" t="s">
        <v>2548</v>
      </c>
      <c r="D1250" s="351" t="str">
        <f t="shared" si="38"/>
        <v>大阪府守口市</v>
      </c>
      <c r="E1250" s="353">
        <v>209</v>
      </c>
      <c r="F1250" s="351">
        <f t="shared" si="39"/>
        <v>1</v>
      </c>
    </row>
    <row r="1251" spans="1:6">
      <c r="A1251" s="353">
        <v>210</v>
      </c>
      <c r="B1251" s="353" t="s">
        <v>3038</v>
      </c>
      <c r="C1251" s="353" t="s">
        <v>2567</v>
      </c>
      <c r="D1251" s="351" t="str">
        <f t="shared" si="38"/>
        <v>大阪府枚方市</v>
      </c>
      <c r="E1251" s="353">
        <v>210</v>
      </c>
      <c r="F1251" s="351">
        <f t="shared" si="39"/>
        <v>1</v>
      </c>
    </row>
    <row r="1252" spans="1:6">
      <c r="A1252" s="353">
        <v>211</v>
      </c>
      <c r="B1252" s="353" t="s">
        <v>3038</v>
      </c>
      <c r="C1252" s="353" t="s">
        <v>2582</v>
      </c>
      <c r="D1252" s="351" t="str">
        <f t="shared" si="38"/>
        <v>大阪府茨木市</v>
      </c>
      <c r="E1252" s="353">
        <v>211</v>
      </c>
      <c r="F1252" s="351">
        <f t="shared" si="39"/>
        <v>1</v>
      </c>
    </row>
    <row r="1253" spans="1:6">
      <c r="A1253" s="353">
        <v>212</v>
      </c>
      <c r="B1253" s="353" t="s">
        <v>3038</v>
      </c>
      <c r="C1253" s="353" t="s">
        <v>2599</v>
      </c>
      <c r="D1253" s="351" t="str">
        <f t="shared" si="38"/>
        <v>大阪府八尾市</v>
      </c>
      <c r="E1253" s="353">
        <v>212</v>
      </c>
      <c r="F1253" s="351">
        <f t="shared" si="39"/>
        <v>1</v>
      </c>
    </row>
    <row r="1254" spans="1:6">
      <c r="A1254" s="353">
        <v>213</v>
      </c>
      <c r="B1254" s="353" t="s">
        <v>3038</v>
      </c>
      <c r="C1254" s="353" t="s">
        <v>2614</v>
      </c>
      <c r="D1254" s="351" t="str">
        <f t="shared" si="38"/>
        <v>大阪府泉佐野市</v>
      </c>
      <c r="E1254" s="353">
        <v>213</v>
      </c>
      <c r="F1254" s="351">
        <f t="shared" si="39"/>
        <v>1</v>
      </c>
    </row>
    <row r="1255" spans="1:6">
      <c r="A1255" s="353">
        <v>214</v>
      </c>
      <c r="B1255" s="353" t="s">
        <v>3038</v>
      </c>
      <c r="C1255" s="353" t="s">
        <v>2628</v>
      </c>
      <c r="D1255" s="351" t="str">
        <f t="shared" si="38"/>
        <v>大阪府富田林市</v>
      </c>
      <c r="E1255" s="353">
        <v>214</v>
      </c>
      <c r="F1255" s="351">
        <f t="shared" si="39"/>
        <v>1</v>
      </c>
    </row>
    <row r="1256" spans="1:6">
      <c r="A1256" s="353">
        <v>215</v>
      </c>
      <c r="B1256" s="353" t="s">
        <v>3038</v>
      </c>
      <c r="C1256" s="353" t="s">
        <v>2640</v>
      </c>
      <c r="D1256" s="351" t="str">
        <f t="shared" si="38"/>
        <v>大阪府寝屋川市</v>
      </c>
      <c r="E1256" s="353">
        <v>215</v>
      </c>
      <c r="F1256" s="351">
        <f t="shared" si="39"/>
        <v>1</v>
      </c>
    </row>
    <row r="1257" spans="1:6">
      <c r="A1257" s="353">
        <v>216</v>
      </c>
      <c r="B1257" s="353" t="s">
        <v>3038</v>
      </c>
      <c r="C1257" s="353" t="s">
        <v>2652</v>
      </c>
      <c r="D1257" s="351" t="str">
        <f t="shared" si="38"/>
        <v>大阪府河内長野市</v>
      </c>
      <c r="E1257" s="353">
        <v>216</v>
      </c>
      <c r="F1257" s="351">
        <f t="shared" si="39"/>
        <v>1</v>
      </c>
    </row>
    <row r="1258" spans="1:6">
      <c r="A1258" s="353">
        <v>217</v>
      </c>
      <c r="B1258" s="353" t="s">
        <v>3038</v>
      </c>
      <c r="C1258" s="353" t="s">
        <v>2663</v>
      </c>
      <c r="D1258" s="351" t="str">
        <f t="shared" si="38"/>
        <v>大阪府松原市</v>
      </c>
      <c r="E1258" s="353">
        <v>217</v>
      </c>
      <c r="F1258" s="351">
        <f t="shared" si="39"/>
        <v>1</v>
      </c>
    </row>
    <row r="1259" spans="1:6">
      <c r="A1259" s="353">
        <v>218</v>
      </c>
      <c r="B1259" s="353" t="s">
        <v>3038</v>
      </c>
      <c r="C1259" s="353" t="s">
        <v>2675</v>
      </c>
      <c r="D1259" s="351" t="str">
        <f t="shared" si="38"/>
        <v>大阪府大東市</v>
      </c>
      <c r="E1259" s="353">
        <v>218</v>
      </c>
      <c r="F1259" s="351">
        <f t="shared" si="39"/>
        <v>1</v>
      </c>
    </row>
    <row r="1260" spans="1:6">
      <c r="A1260" s="353">
        <v>219</v>
      </c>
      <c r="B1260" s="353" t="s">
        <v>3038</v>
      </c>
      <c r="C1260" s="353" t="s">
        <v>2687</v>
      </c>
      <c r="D1260" s="351" t="str">
        <f t="shared" si="38"/>
        <v>大阪府和泉市</v>
      </c>
      <c r="E1260" s="353">
        <v>219</v>
      </c>
      <c r="F1260" s="351">
        <f t="shared" si="39"/>
        <v>1</v>
      </c>
    </row>
    <row r="1261" spans="1:6">
      <c r="A1261" s="353">
        <v>220</v>
      </c>
      <c r="B1261" s="353" t="s">
        <v>3038</v>
      </c>
      <c r="C1261" s="353" t="s">
        <v>2699</v>
      </c>
      <c r="D1261" s="351" t="str">
        <f t="shared" si="38"/>
        <v>大阪府箕面市</v>
      </c>
      <c r="E1261" s="353">
        <v>220</v>
      </c>
      <c r="F1261" s="351">
        <f t="shared" si="39"/>
        <v>1</v>
      </c>
    </row>
    <row r="1262" spans="1:6">
      <c r="A1262" s="353">
        <v>221</v>
      </c>
      <c r="B1262" s="353" t="s">
        <v>3038</v>
      </c>
      <c r="C1262" s="353" t="s">
        <v>2709</v>
      </c>
      <c r="D1262" s="351" t="str">
        <f t="shared" si="38"/>
        <v>大阪府柏原市</v>
      </c>
      <c r="E1262" s="353">
        <v>221</v>
      </c>
      <c r="F1262" s="351">
        <f t="shared" si="39"/>
        <v>1</v>
      </c>
    </row>
    <row r="1263" spans="1:6">
      <c r="A1263" s="353">
        <v>222</v>
      </c>
      <c r="B1263" s="353" t="s">
        <v>3038</v>
      </c>
      <c r="C1263" s="353" t="s">
        <v>2719</v>
      </c>
      <c r="D1263" s="351" t="str">
        <f t="shared" si="38"/>
        <v>大阪府羽曳野市</v>
      </c>
      <c r="E1263" s="353">
        <v>222</v>
      </c>
      <c r="F1263" s="351">
        <f t="shared" si="39"/>
        <v>1</v>
      </c>
    </row>
    <row r="1264" spans="1:6">
      <c r="A1264" s="353">
        <v>223</v>
      </c>
      <c r="B1264" s="353" t="s">
        <v>3038</v>
      </c>
      <c r="C1264" s="353" t="s">
        <v>2728</v>
      </c>
      <c r="D1264" s="351" t="str">
        <f t="shared" si="38"/>
        <v>大阪府門真市</v>
      </c>
      <c r="E1264" s="353">
        <v>223</v>
      </c>
      <c r="F1264" s="351">
        <f t="shared" si="39"/>
        <v>1</v>
      </c>
    </row>
    <row r="1265" spans="1:6">
      <c r="A1265" s="353">
        <v>224</v>
      </c>
      <c r="B1265" s="353" t="s">
        <v>3038</v>
      </c>
      <c r="C1265" s="353" t="s">
        <v>2738</v>
      </c>
      <c r="D1265" s="351" t="str">
        <f t="shared" si="38"/>
        <v>大阪府摂津市</v>
      </c>
      <c r="E1265" s="353">
        <v>224</v>
      </c>
      <c r="F1265" s="351">
        <f t="shared" si="39"/>
        <v>1</v>
      </c>
    </row>
    <row r="1266" spans="1:6">
      <c r="A1266" s="353">
        <v>225</v>
      </c>
      <c r="B1266" s="353" t="s">
        <v>3038</v>
      </c>
      <c r="C1266" s="353" t="s">
        <v>2748</v>
      </c>
      <c r="D1266" s="351" t="str">
        <f t="shared" si="38"/>
        <v>大阪府高石市</v>
      </c>
      <c r="E1266" s="353">
        <v>225</v>
      </c>
      <c r="F1266" s="351">
        <f t="shared" si="39"/>
        <v>1</v>
      </c>
    </row>
    <row r="1267" spans="1:6">
      <c r="A1267" s="353">
        <v>226</v>
      </c>
      <c r="B1267" s="353" t="s">
        <v>3038</v>
      </c>
      <c r="C1267" s="353" t="s">
        <v>2758</v>
      </c>
      <c r="D1267" s="351" t="str">
        <f t="shared" si="38"/>
        <v>大阪府藤井寺市</v>
      </c>
      <c r="E1267" s="353">
        <v>226</v>
      </c>
      <c r="F1267" s="351">
        <f t="shared" si="39"/>
        <v>1</v>
      </c>
    </row>
    <row r="1268" spans="1:6">
      <c r="A1268" s="353">
        <v>227</v>
      </c>
      <c r="B1268" s="353" t="s">
        <v>3038</v>
      </c>
      <c r="C1268" s="353" t="s">
        <v>2768</v>
      </c>
      <c r="D1268" s="351" t="str">
        <f t="shared" si="38"/>
        <v>大阪府東大阪市</v>
      </c>
      <c r="E1268" s="353">
        <v>227</v>
      </c>
      <c r="F1268" s="351">
        <f t="shared" si="39"/>
        <v>1</v>
      </c>
    </row>
    <row r="1269" spans="1:6">
      <c r="A1269" s="353">
        <v>228</v>
      </c>
      <c r="B1269" s="353" t="s">
        <v>3038</v>
      </c>
      <c r="C1269" s="353" t="s">
        <v>2778</v>
      </c>
      <c r="D1269" s="351" t="str">
        <f t="shared" si="38"/>
        <v>大阪府泉南市</v>
      </c>
      <c r="E1269" s="353">
        <v>228</v>
      </c>
      <c r="F1269" s="351">
        <f t="shared" si="39"/>
        <v>1</v>
      </c>
    </row>
    <row r="1270" spans="1:6">
      <c r="A1270" s="353">
        <v>229</v>
      </c>
      <c r="B1270" s="353" t="s">
        <v>3038</v>
      </c>
      <c r="C1270" s="353" t="s">
        <v>2787</v>
      </c>
      <c r="D1270" s="351" t="str">
        <f t="shared" si="38"/>
        <v>大阪府四條畷市</v>
      </c>
      <c r="E1270" s="353">
        <v>229</v>
      </c>
      <c r="F1270" s="351">
        <f t="shared" si="39"/>
        <v>1</v>
      </c>
    </row>
    <row r="1271" spans="1:6">
      <c r="A1271" s="353">
        <v>230</v>
      </c>
      <c r="B1271" s="353" t="s">
        <v>3038</v>
      </c>
      <c r="C1271" s="353" t="s">
        <v>2794</v>
      </c>
      <c r="D1271" s="351" t="str">
        <f t="shared" si="38"/>
        <v>大阪府交野市</v>
      </c>
      <c r="E1271" s="353">
        <v>230</v>
      </c>
      <c r="F1271" s="351">
        <f t="shared" si="39"/>
        <v>1</v>
      </c>
    </row>
    <row r="1272" spans="1:6">
      <c r="A1272" s="353">
        <v>231</v>
      </c>
      <c r="B1272" s="353" t="s">
        <v>3038</v>
      </c>
      <c r="C1272" s="353" t="s">
        <v>2800</v>
      </c>
      <c r="D1272" s="351" t="str">
        <f t="shared" si="38"/>
        <v>大阪府大阪狭山市</v>
      </c>
      <c r="E1272" s="353">
        <v>231</v>
      </c>
      <c r="F1272" s="351">
        <f t="shared" si="39"/>
        <v>1</v>
      </c>
    </row>
    <row r="1273" spans="1:6">
      <c r="A1273" s="353">
        <v>232</v>
      </c>
      <c r="B1273" s="353" t="s">
        <v>3038</v>
      </c>
      <c r="C1273" s="353" t="s">
        <v>2807</v>
      </c>
      <c r="D1273" s="351" t="str">
        <f t="shared" si="38"/>
        <v>大阪府阪南市</v>
      </c>
      <c r="E1273" s="353">
        <v>232</v>
      </c>
      <c r="F1273" s="351">
        <f t="shared" si="39"/>
        <v>1</v>
      </c>
    </row>
    <row r="1274" spans="1:6">
      <c r="A1274" s="353">
        <v>301</v>
      </c>
      <c r="B1274" s="353" t="s">
        <v>3038</v>
      </c>
      <c r="C1274" s="353" t="s">
        <v>2813</v>
      </c>
      <c r="D1274" s="351" t="str">
        <f t="shared" si="38"/>
        <v>大阪府島本町</v>
      </c>
      <c r="E1274" s="353">
        <v>301</v>
      </c>
      <c r="F1274" s="351">
        <f t="shared" si="39"/>
        <v>1</v>
      </c>
    </row>
    <row r="1275" spans="1:6">
      <c r="A1275" s="353">
        <v>321</v>
      </c>
      <c r="B1275" s="353" t="s">
        <v>3038</v>
      </c>
      <c r="C1275" s="353" t="s">
        <v>2817</v>
      </c>
      <c r="D1275" s="351" t="str">
        <f t="shared" si="38"/>
        <v>大阪府豊能町</v>
      </c>
      <c r="E1275" s="353">
        <v>321</v>
      </c>
      <c r="F1275" s="351">
        <f t="shared" si="39"/>
        <v>1</v>
      </c>
    </row>
    <row r="1276" spans="1:6">
      <c r="A1276" s="353">
        <v>322</v>
      </c>
      <c r="B1276" s="353" t="s">
        <v>3038</v>
      </c>
      <c r="C1276" s="353" t="s">
        <v>2822</v>
      </c>
      <c r="D1276" s="351" t="str">
        <f t="shared" si="38"/>
        <v>大阪府能勢町</v>
      </c>
      <c r="E1276" s="353">
        <v>322</v>
      </c>
      <c r="F1276" s="351">
        <f t="shared" si="39"/>
        <v>1</v>
      </c>
    </row>
    <row r="1277" spans="1:6">
      <c r="A1277" s="353">
        <v>341</v>
      </c>
      <c r="B1277" s="353" t="s">
        <v>3038</v>
      </c>
      <c r="C1277" s="353" t="s">
        <v>2827</v>
      </c>
      <c r="D1277" s="351" t="str">
        <f t="shared" si="38"/>
        <v>大阪府忠岡町</v>
      </c>
      <c r="E1277" s="353">
        <v>341</v>
      </c>
      <c r="F1277" s="351">
        <f t="shared" si="39"/>
        <v>1</v>
      </c>
    </row>
    <row r="1278" spans="1:6">
      <c r="A1278" s="353">
        <v>361</v>
      </c>
      <c r="B1278" s="353" t="s">
        <v>3038</v>
      </c>
      <c r="C1278" s="353" t="s">
        <v>2833</v>
      </c>
      <c r="D1278" s="351" t="str">
        <f t="shared" si="38"/>
        <v>大阪府熊取町</v>
      </c>
      <c r="E1278" s="353">
        <v>361</v>
      </c>
      <c r="F1278" s="351">
        <f t="shared" si="39"/>
        <v>1</v>
      </c>
    </row>
    <row r="1279" spans="1:6">
      <c r="A1279" s="353">
        <v>362</v>
      </c>
      <c r="B1279" s="353" t="s">
        <v>3038</v>
      </c>
      <c r="C1279" s="353" t="s">
        <v>2839</v>
      </c>
      <c r="D1279" s="351" t="str">
        <f t="shared" si="38"/>
        <v>大阪府田尻町</v>
      </c>
      <c r="E1279" s="353">
        <v>362</v>
      </c>
      <c r="F1279" s="351">
        <f t="shared" si="39"/>
        <v>1</v>
      </c>
    </row>
    <row r="1280" spans="1:6">
      <c r="A1280" s="353">
        <v>366</v>
      </c>
      <c r="B1280" s="353" t="s">
        <v>3038</v>
      </c>
      <c r="C1280" s="353" t="s">
        <v>2845</v>
      </c>
      <c r="D1280" s="351" t="str">
        <f t="shared" si="38"/>
        <v>大阪府岬町</v>
      </c>
      <c r="E1280" s="353">
        <v>366</v>
      </c>
      <c r="F1280" s="351">
        <f t="shared" si="39"/>
        <v>1</v>
      </c>
    </row>
    <row r="1281" spans="1:6">
      <c r="A1281" s="353">
        <v>381</v>
      </c>
      <c r="B1281" s="353" t="s">
        <v>3038</v>
      </c>
      <c r="C1281" s="353" t="s">
        <v>2641</v>
      </c>
      <c r="D1281" s="351" t="str">
        <f t="shared" si="38"/>
        <v>大阪府太子町</v>
      </c>
      <c r="E1281" s="353">
        <v>381</v>
      </c>
      <c r="F1281" s="351">
        <f t="shared" si="39"/>
        <v>1</v>
      </c>
    </row>
    <row r="1282" spans="1:6">
      <c r="A1282" s="353">
        <v>382</v>
      </c>
      <c r="B1282" s="353" t="s">
        <v>3038</v>
      </c>
      <c r="C1282" s="353" t="s">
        <v>2853</v>
      </c>
      <c r="D1282" s="351" t="str">
        <f t="shared" si="38"/>
        <v>大阪府河南町</v>
      </c>
      <c r="E1282" s="353">
        <v>382</v>
      </c>
      <c r="F1282" s="351">
        <f t="shared" si="39"/>
        <v>1</v>
      </c>
    </row>
    <row r="1283" spans="1:6">
      <c r="A1283" s="353">
        <v>383</v>
      </c>
      <c r="B1283" s="353" t="s">
        <v>3038</v>
      </c>
      <c r="C1283" s="353" t="s">
        <v>2858</v>
      </c>
      <c r="D1283" s="351" t="str">
        <f t="shared" ref="D1283:D1346" si="40">B1283&amp;C1283</f>
        <v>大阪府千早赤阪村</v>
      </c>
      <c r="E1283" s="353">
        <v>383</v>
      </c>
      <c r="F1283" s="351">
        <f t="shared" ref="F1283:F1346" si="41">COUNTIF(D:D,D1283)</f>
        <v>1</v>
      </c>
    </row>
    <row r="1284" spans="1:6">
      <c r="A1284" s="353">
        <v>101</v>
      </c>
      <c r="B1284" s="353" t="s">
        <v>3044</v>
      </c>
      <c r="C1284" s="353" t="s">
        <v>1142</v>
      </c>
      <c r="D1284" s="351" t="str">
        <f t="shared" si="40"/>
        <v>兵庫県神戸市東灘区</v>
      </c>
      <c r="E1284" s="353">
        <v>101</v>
      </c>
      <c r="F1284" s="351">
        <f t="shared" si="41"/>
        <v>1</v>
      </c>
    </row>
    <row r="1285" spans="1:6">
      <c r="A1285" s="353">
        <v>102</v>
      </c>
      <c r="B1285" s="353" t="s">
        <v>3044</v>
      </c>
      <c r="C1285" s="353" t="s">
        <v>1188</v>
      </c>
      <c r="D1285" s="351" t="str">
        <f t="shared" si="40"/>
        <v>兵庫県神戸市灘区</v>
      </c>
      <c r="E1285" s="353">
        <v>102</v>
      </c>
      <c r="F1285" s="351">
        <f t="shared" si="41"/>
        <v>1</v>
      </c>
    </row>
    <row r="1286" spans="1:6">
      <c r="A1286" s="353">
        <v>105</v>
      </c>
      <c r="B1286" s="353" t="s">
        <v>3044</v>
      </c>
      <c r="C1286" s="353" t="s">
        <v>1235</v>
      </c>
      <c r="D1286" s="351" t="str">
        <f t="shared" si="40"/>
        <v>兵庫県神戸市兵庫区</v>
      </c>
      <c r="E1286" s="353">
        <v>105</v>
      </c>
      <c r="F1286" s="351">
        <f t="shared" si="41"/>
        <v>1</v>
      </c>
    </row>
    <row r="1287" spans="1:6">
      <c r="A1287" s="353">
        <v>106</v>
      </c>
      <c r="B1287" s="353" t="s">
        <v>3044</v>
      </c>
      <c r="C1287" s="353" t="s">
        <v>1282</v>
      </c>
      <c r="D1287" s="351" t="str">
        <f t="shared" si="40"/>
        <v>兵庫県神戸市長田区</v>
      </c>
      <c r="E1287" s="353">
        <v>106</v>
      </c>
      <c r="F1287" s="351">
        <f t="shared" si="41"/>
        <v>1</v>
      </c>
    </row>
    <row r="1288" spans="1:6">
      <c r="A1288" s="353">
        <v>107</v>
      </c>
      <c r="B1288" s="353" t="s">
        <v>3044</v>
      </c>
      <c r="C1288" s="353" t="s">
        <v>1329</v>
      </c>
      <c r="D1288" s="351" t="str">
        <f t="shared" si="40"/>
        <v>兵庫県神戸市須磨区</v>
      </c>
      <c r="E1288" s="353">
        <v>107</v>
      </c>
      <c r="F1288" s="351">
        <f t="shared" si="41"/>
        <v>1</v>
      </c>
    </row>
    <row r="1289" spans="1:6">
      <c r="A1289" s="353">
        <v>108</v>
      </c>
      <c r="B1289" s="353" t="s">
        <v>3044</v>
      </c>
      <c r="C1289" s="353" t="s">
        <v>1376</v>
      </c>
      <c r="D1289" s="351" t="str">
        <f t="shared" si="40"/>
        <v>兵庫県神戸市垂水区</v>
      </c>
      <c r="E1289" s="353">
        <v>108</v>
      </c>
      <c r="F1289" s="351">
        <f t="shared" si="41"/>
        <v>1</v>
      </c>
    </row>
    <row r="1290" spans="1:6">
      <c r="A1290" s="353">
        <v>109</v>
      </c>
      <c r="B1290" s="353" t="s">
        <v>3044</v>
      </c>
      <c r="C1290" s="353" t="s">
        <v>1423</v>
      </c>
      <c r="D1290" s="351" t="str">
        <f t="shared" si="40"/>
        <v>兵庫県神戸市北区</v>
      </c>
      <c r="E1290" s="353">
        <v>109</v>
      </c>
      <c r="F1290" s="351">
        <f t="shared" si="41"/>
        <v>1</v>
      </c>
    </row>
    <row r="1291" spans="1:6">
      <c r="A1291" s="353">
        <v>110</v>
      </c>
      <c r="B1291" s="353" t="s">
        <v>3044</v>
      </c>
      <c r="C1291" s="353" t="s">
        <v>1470</v>
      </c>
      <c r="D1291" s="351" t="str">
        <f t="shared" si="40"/>
        <v>兵庫県神戸市中央区</v>
      </c>
      <c r="E1291" s="353">
        <v>110</v>
      </c>
      <c r="F1291" s="351">
        <f t="shared" si="41"/>
        <v>1</v>
      </c>
    </row>
    <row r="1292" spans="1:6">
      <c r="A1292" s="353">
        <v>111</v>
      </c>
      <c r="B1292" s="353" t="s">
        <v>3044</v>
      </c>
      <c r="C1292" s="353" t="s">
        <v>1517</v>
      </c>
      <c r="D1292" s="351" t="str">
        <f t="shared" si="40"/>
        <v>兵庫県神戸市西区</v>
      </c>
      <c r="E1292" s="353">
        <v>111</v>
      </c>
      <c r="F1292" s="351">
        <f t="shared" si="41"/>
        <v>1</v>
      </c>
    </row>
    <row r="1293" spans="1:6">
      <c r="A1293" s="353">
        <v>201</v>
      </c>
      <c r="B1293" s="353" t="s">
        <v>3044</v>
      </c>
      <c r="C1293" s="353" t="s">
        <v>1564</v>
      </c>
      <c r="D1293" s="351" t="str">
        <f t="shared" si="40"/>
        <v>兵庫県姫路市</v>
      </c>
      <c r="E1293" s="353">
        <v>201</v>
      </c>
      <c r="F1293" s="351">
        <f t="shared" si="41"/>
        <v>1</v>
      </c>
    </row>
    <row r="1294" spans="1:6">
      <c r="A1294" s="353">
        <v>202</v>
      </c>
      <c r="B1294" s="353" t="s">
        <v>3044</v>
      </c>
      <c r="C1294" s="353" t="s">
        <v>1611</v>
      </c>
      <c r="D1294" s="351" t="str">
        <f t="shared" si="40"/>
        <v>兵庫県尼崎市</v>
      </c>
      <c r="E1294" s="353">
        <v>202</v>
      </c>
      <c r="F1294" s="351">
        <f t="shared" si="41"/>
        <v>1</v>
      </c>
    </row>
    <row r="1295" spans="1:6">
      <c r="A1295" s="353">
        <v>203</v>
      </c>
      <c r="B1295" s="353" t="s">
        <v>3044</v>
      </c>
      <c r="C1295" s="353" t="s">
        <v>1658</v>
      </c>
      <c r="D1295" s="351" t="str">
        <f t="shared" si="40"/>
        <v>兵庫県明石市</v>
      </c>
      <c r="E1295" s="353">
        <v>203</v>
      </c>
      <c r="F1295" s="351">
        <f t="shared" si="41"/>
        <v>1</v>
      </c>
    </row>
    <row r="1296" spans="1:6">
      <c r="A1296" s="353">
        <v>204</v>
      </c>
      <c r="B1296" s="353" t="s">
        <v>3044</v>
      </c>
      <c r="C1296" s="353" t="s">
        <v>1705</v>
      </c>
      <c r="D1296" s="351" t="str">
        <f t="shared" si="40"/>
        <v>兵庫県西宮市</v>
      </c>
      <c r="E1296" s="353">
        <v>204</v>
      </c>
      <c r="F1296" s="351">
        <f t="shared" si="41"/>
        <v>1</v>
      </c>
    </row>
    <row r="1297" spans="1:6">
      <c r="A1297" s="353">
        <v>205</v>
      </c>
      <c r="B1297" s="353" t="s">
        <v>3044</v>
      </c>
      <c r="C1297" s="353" t="s">
        <v>1752</v>
      </c>
      <c r="D1297" s="351" t="str">
        <f t="shared" si="40"/>
        <v>兵庫県洲本市</v>
      </c>
      <c r="E1297" s="353">
        <v>205</v>
      </c>
      <c r="F1297" s="351">
        <f t="shared" si="41"/>
        <v>1</v>
      </c>
    </row>
    <row r="1298" spans="1:6">
      <c r="A1298" s="353">
        <v>206</v>
      </c>
      <c r="B1298" s="353" t="s">
        <v>3044</v>
      </c>
      <c r="C1298" s="353" t="s">
        <v>1799</v>
      </c>
      <c r="D1298" s="351" t="str">
        <f t="shared" si="40"/>
        <v>兵庫県芦屋市</v>
      </c>
      <c r="E1298" s="353">
        <v>206</v>
      </c>
      <c r="F1298" s="351">
        <f t="shared" si="41"/>
        <v>1</v>
      </c>
    </row>
    <row r="1299" spans="1:6">
      <c r="A1299" s="353">
        <v>207</v>
      </c>
      <c r="B1299" s="353" t="s">
        <v>3044</v>
      </c>
      <c r="C1299" s="353" t="s">
        <v>1845</v>
      </c>
      <c r="D1299" s="351" t="str">
        <f t="shared" si="40"/>
        <v>兵庫県伊丹市</v>
      </c>
      <c r="E1299" s="353">
        <v>207</v>
      </c>
      <c r="F1299" s="351">
        <f t="shared" si="41"/>
        <v>1</v>
      </c>
    </row>
    <row r="1300" spans="1:6">
      <c r="A1300" s="353">
        <v>208</v>
      </c>
      <c r="B1300" s="353" t="s">
        <v>3044</v>
      </c>
      <c r="C1300" s="353" t="s">
        <v>1890</v>
      </c>
      <c r="D1300" s="351" t="str">
        <f t="shared" si="40"/>
        <v>兵庫県相生市</v>
      </c>
      <c r="E1300" s="353">
        <v>208</v>
      </c>
      <c r="F1300" s="351">
        <f t="shared" si="41"/>
        <v>1</v>
      </c>
    </row>
    <row r="1301" spans="1:6">
      <c r="A1301" s="353">
        <v>209</v>
      </c>
      <c r="B1301" s="353" t="s">
        <v>3044</v>
      </c>
      <c r="C1301" s="353" t="s">
        <v>1932</v>
      </c>
      <c r="D1301" s="351" t="str">
        <f t="shared" si="40"/>
        <v>兵庫県豊岡市</v>
      </c>
      <c r="E1301" s="353">
        <v>209</v>
      </c>
      <c r="F1301" s="351">
        <f t="shared" si="41"/>
        <v>1</v>
      </c>
    </row>
    <row r="1302" spans="1:6">
      <c r="A1302" s="353">
        <v>210</v>
      </c>
      <c r="B1302" s="353" t="s">
        <v>3044</v>
      </c>
      <c r="C1302" s="353" t="s">
        <v>1975</v>
      </c>
      <c r="D1302" s="351" t="str">
        <f t="shared" si="40"/>
        <v>兵庫県加古川市</v>
      </c>
      <c r="E1302" s="353">
        <v>210</v>
      </c>
      <c r="F1302" s="351">
        <f t="shared" si="41"/>
        <v>1</v>
      </c>
    </row>
    <row r="1303" spans="1:6">
      <c r="A1303" s="353">
        <v>212</v>
      </c>
      <c r="B1303" s="353" t="s">
        <v>3044</v>
      </c>
      <c r="C1303" s="353" t="s">
        <v>2016</v>
      </c>
      <c r="D1303" s="351" t="str">
        <f t="shared" si="40"/>
        <v>兵庫県赤穂市</v>
      </c>
      <c r="E1303" s="353">
        <v>212</v>
      </c>
      <c r="F1303" s="351">
        <f t="shared" si="41"/>
        <v>1</v>
      </c>
    </row>
    <row r="1304" spans="1:6">
      <c r="A1304" s="353">
        <v>213</v>
      </c>
      <c r="B1304" s="353" t="s">
        <v>3044</v>
      </c>
      <c r="C1304" s="353" t="s">
        <v>2054</v>
      </c>
      <c r="D1304" s="351" t="str">
        <f t="shared" si="40"/>
        <v>兵庫県西脇市</v>
      </c>
      <c r="E1304" s="353">
        <v>213</v>
      </c>
      <c r="F1304" s="351">
        <f t="shared" si="41"/>
        <v>1</v>
      </c>
    </row>
    <row r="1305" spans="1:6">
      <c r="A1305" s="353">
        <v>214</v>
      </c>
      <c r="B1305" s="353" t="s">
        <v>3044</v>
      </c>
      <c r="C1305" s="353" t="s">
        <v>2089</v>
      </c>
      <c r="D1305" s="351" t="str">
        <f t="shared" si="40"/>
        <v>兵庫県宝塚市</v>
      </c>
      <c r="E1305" s="353">
        <v>214</v>
      </c>
      <c r="F1305" s="351">
        <f t="shared" si="41"/>
        <v>1</v>
      </c>
    </row>
    <row r="1306" spans="1:6">
      <c r="A1306" s="353">
        <v>215</v>
      </c>
      <c r="B1306" s="353" t="s">
        <v>3044</v>
      </c>
      <c r="C1306" s="353" t="s">
        <v>2123</v>
      </c>
      <c r="D1306" s="351" t="str">
        <f t="shared" si="40"/>
        <v>兵庫県三木市</v>
      </c>
      <c r="E1306" s="353">
        <v>215</v>
      </c>
      <c r="F1306" s="351">
        <f t="shared" si="41"/>
        <v>1</v>
      </c>
    </row>
    <row r="1307" spans="1:6">
      <c r="A1307" s="353">
        <v>216</v>
      </c>
      <c r="B1307" s="353" t="s">
        <v>3044</v>
      </c>
      <c r="C1307" s="353" t="s">
        <v>2157</v>
      </c>
      <c r="D1307" s="351" t="str">
        <f t="shared" si="40"/>
        <v>兵庫県高砂市</v>
      </c>
      <c r="E1307" s="353">
        <v>216</v>
      </c>
      <c r="F1307" s="351">
        <f t="shared" si="41"/>
        <v>1</v>
      </c>
    </row>
    <row r="1308" spans="1:6">
      <c r="A1308" s="353">
        <v>217</v>
      </c>
      <c r="B1308" s="353" t="s">
        <v>3044</v>
      </c>
      <c r="C1308" s="353" t="s">
        <v>2192</v>
      </c>
      <c r="D1308" s="351" t="str">
        <f t="shared" si="40"/>
        <v>兵庫県川西市</v>
      </c>
      <c r="E1308" s="353">
        <v>217</v>
      </c>
      <c r="F1308" s="351">
        <f t="shared" si="41"/>
        <v>1</v>
      </c>
    </row>
    <row r="1309" spans="1:6">
      <c r="A1309" s="353">
        <v>218</v>
      </c>
      <c r="B1309" s="353" t="s">
        <v>3044</v>
      </c>
      <c r="C1309" s="353" t="s">
        <v>2224</v>
      </c>
      <c r="D1309" s="351" t="str">
        <f t="shared" si="40"/>
        <v>兵庫県小野市</v>
      </c>
      <c r="E1309" s="353">
        <v>218</v>
      </c>
      <c r="F1309" s="351">
        <f t="shared" si="41"/>
        <v>1</v>
      </c>
    </row>
    <row r="1310" spans="1:6">
      <c r="A1310" s="353">
        <v>219</v>
      </c>
      <c r="B1310" s="353" t="s">
        <v>3044</v>
      </c>
      <c r="C1310" s="353" t="s">
        <v>2256</v>
      </c>
      <c r="D1310" s="351" t="str">
        <f t="shared" si="40"/>
        <v>兵庫県三田市</v>
      </c>
      <c r="E1310" s="353">
        <v>219</v>
      </c>
      <c r="F1310" s="351">
        <f t="shared" si="41"/>
        <v>1</v>
      </c>
    </row>
    <row r="1311" spans="1:6">
      <c r="A1311" s="353">
        <v>220</v>
      </c>
      <c r="B1311" s="353" t="s">
        <v>3044</v>
      </c>
      <c r="C1311" s="353" t="s">
        <v>2286</v>
      </c>
      <c r="D1311" s="351" t="str">
        <f t="shared" si="40"/>
        <v>兵庫県加西市</v>
      </c>
      <c r="E1311" s="353">
        <v>220</v>
      </c>
      <c r="F1311" s="351">
        <f t="shared" si="41"/>
        <v>1</v>
      </c>
    </row>
    <row r="1312" spans="1:6">
      <c r="A1312" s="353">
        <v>221</v>
      </c>
      <c r="B1312" s="353" t="s">
        <v>3044</v>
      </c>
      <c r="C1312" s="353" t="s">
        <v>2314</v>
      </c>
      <c r="D1312" s="351" t="str">
        <f t="shared" si="40"/>
        <v>兵庫県丹波篠山市</v>
      </c>
      <c r="E1312" s="353">
        <v>221</v>
      </c>
      <c r="F1312" s="351">
        <f t="shared" si="41"/>
        <v>1</v>
      </c>
    </row>
    <row r="1313" spans="1:6">
      <c r="A1313" s="353">
        <v>222</v>
      </c>
      <c r="B1313" s="353" t="s">
        <v>3044</v>
      </c>
      <c r="C1313" s="353" t="s">
        <v>2342</v>
      </c>
      <c r="D1313" s="351" t="str">
        <f t="shared" si="40"/>
        <v>兵庫県養父市</v>
      </c>
      <c r="E1313" s="353">
        <v>222</v>
      </c>
      <c r="F1313" s="351">
        <f t="shared" si="41"/>
        <v>1</v>
      </c>
    </row>
    <row r="1314" spans="1:6">
      <c r="A1314" s="353">
        <v>223</v>
      </c>
      <c r="B1314" s="353" t="s">
        <v>3044</v>
      </c>
      <c r="C1314" s="353" t="s">
        <v>2371</v>
      </c>
      <c r="D1314" s="351" t="str">
        <f t="shared" si="40"/>
        <v>兵庫県丹波市</v>
      </c>
      <c r="E1314" s="353">
        <v>223</v>
      </c>
      <c r="F1314" s="351">
        <f t="shared" si="41"/>
        <v>1</v>
      </c>
    </row>
    <row r="1315" spans="1:6">
      <c r="A1315" s="353">
        <v>224</v>
      </c>
      <c r="B1315" s="353" t="s">
        <v>3044</v>
      </c>
      <c r="C1315" s="353" t="s">
        <v>2394</v>
      </c>
      <c r="D1315" s="351" t="str">
        <f t="shared" si="40"/>
        <v>兵庫県南あわじ市</v>
      </c>
      <c r="E1315" s="353">
        <v>224</v>
      </c>
      <c r="F1315" s="351">
        <f t="shared" si="41"/>
        <v>1</v>
      </c>
    </row>
    <row r="1316" spans="1:6">
      <c r="A1316" s="353">
        <v>225</v>
      </c>
      <c r="B1316" s="353" t="s">
        <v>3044</v>
      </c>
      <c r="C1316" s="353" t="s">
        <v>2419</v>
      </c>
      <c r="D1316" s="351" t="str">
        <f t="shared" si="40"/>
        <v>兵庫県朝来市</v>
      </c>
      <c r="E1316" s="353">
        <v>225</v>
      </c>
      <c r="F1316" s="351">
        <f t="shared" si="41"/>
        <v>1</v>
      </c>
    </row>
    <row r="1317" spans="1:6">
      <c r="A1317" s="353">
        <v>226</v>
      </c>
      <c r="B1317" s="353" t="s">
        <v>3044</v>
      </c>
      <c r="C1317" s="353" t="s">
        <v>2444</v>
      </c>
      <c r="D1317" s="351" t="str">
        <f t="shared" si="40"/>
        <v>兵庫県淡路市</v>
      </c>
      <c r="E1317" s="353">
        <v>226</v>
      </c>
      <c r="F1317" s="351">
        <f t="shared" si="41"/>
        <v>1</v>
      </c>
    </row>
    <row r="1318" spans="1:6">
      <c r="A1318" s="353">
        <v>227</v>
      </c>
      <c r="B1318" s="353" t="s">
        <v>3044</v>
      </c>
      <c r="C1318" s="353" t="s">
        <v>2469</v>
      </c>
      <c r="D1318" s="351" t="str">
        <f t="shared" si="40"/>
        <v>兵庫県宍粟市</v>
      </c>
      <c r="E1318" s="353">
        <v>227</v>
      </c>
      <c r="F1318" s="351">
        <f t="shared" si="41"/>
        <v>1</v>
      </c>
    </row>
    <row r="1319" spans="1:6">
      <c r="A1319" s="353">
        <v>228</v>
      </c>
      <c r="B1319" s="353" t="s">
        <v>3044</v>
      </c>
      <c r="C1319" s="353" t="s">
        <v>2491</v>
      </c>
      <c r="D1319" s="351" t="str">
        <f t="shared" si="40"/>
        <v>兵庫県加東市</v>
      </c>
      <c r="E1319" s="353">
        <v>228</v>
      </c>
      <c r="F1319" s="351">
        <f t="shared" si="41"/>
        <v>1</v>
      </c>
    </row>
    <row r="1320" spans="1:6">
      <c r="A1320" s="353">
        <v>229</v>
      </c>
      <c r="B1320" s="353" t="s">
        <v>3044</v>
      </c>
      <c r="C1320" s="353" t="s">
        <v>2511</v>
      </c>
      <c r="D1320" s="351" t="str">
        <f t="shared" si="40"/>
        <v>兵庫県たつの市</v>
      </c>
      <c r="E1320" s="353">
        <v>229</v>
      </c>
      <c r="F1320" s="351">
        <f t="shared" si="41"/>
        <v>1</v>
      </c>
    </row>
    <row r="1321" spans="1:6">
      <c r="A1321" s="353">
        <v>301</v>
      </c>
      <c r="B1321" s="353" t="s">
        <v>3044</v>
      </c>
      <c r="C1321" s="353" t="s">
        <v>2530</v>
      </c>
      <c r="D1321" s="351" t="str">
        <f t="shared" si="40"/>
        <v>兵庫県猪名川町</v>
      </c>
      <c r="E1321" s="353">
        <v>301</v>
      </c>
      <c r="F1321" s="351">
        <f t="shared" si="41"/>
        <v>1</v>
      </c>
    </row>
    <row r="1322" spans="1:6">
      <c r="A1322" s="353">
        <v>365</v>
      </c>
      <c r="B1322" s="353" t="s">
        <v>3044</v>
      </c>
      <c r="C1322" s="353" t="s">
        <v>2549</v>
      </c>
      <c r="D1322" s="351" t="str">
        <f t="shared" si="40"/>
        <v>兵庫県多可町</v>
      </c>
      <c r="E1322" s="353">
        <v>365</v>
      </c>
      <c r="F1322" s="351">
        <f t="shared" si="41"/>
        <v>1</v>
      </c>
    </row>
    <row r="1323" spans="1:6">
      <c r="A1323" s="353">
        <v>381</v>
      </c>
      <c r="B1323" s="353" t="s">
        <v>3044</v>
      </c>
      <c r="C1323" s="353" t="s">
        <v>2568</v>
      </c>
      <c r="D1323" s="351" t="str">
        <f t="shared" si="40"/>
        <v>兵庫県稲美町</v>
      </c>
      <c r="E1323" s="353">
        <v>381</v>
      </c>
      <c r="F1323" s="351">
        <f t="shared" si="41"/>
        <v>1</v>
      </c>
    </row>
    <row r="1324" spans="1:6">
      <c r="A1324" s="353">
        <v>382</v>
      </c>
      <c r="B1324" s="353" t="s">
        <v>3044</v>
      </c>
      <c r="C1324" s="353" t="s">
        <v>2583</v>
      </c>
      <c r="D1324" s="351" t="str">
        <f t="shared" si="40"/>
        <v>兵庫県播磨町</v>
      </c>
      <c r="E1324" s="353">
        <v>382</v>
      </c>
      <c r="F1324" s="351">
        <f t="shared" si="41"/>
        <v>1</v>
      </c>
    </row>
    <row r="1325" spans="1:6">
      <c r="A1325" s="353">
        <v>442</v>
      </c>
      <c r="B1325" s="353" t="s">
        <v>3044</v>
      </c>
      <c r="C1325" s="353" t="s">
        <v>2600</v>
      </c>
      <c r="D1325" s="351" t="str">
        <f t="shared" si="40"/>
        <v>兵庫県市川町</v>
      </c>
      <c r="E1325" s="353">
        <v>442</v>
      </c>
      <c r="F1325" s="351">
        <f t="shared" si="41"/>
        <v>1</v>
      </c>
    </row>
    <row r="1326" spans="1:6">
      <c r="A1326" s="353">
        <v>443</v>
      </c>
      <c r="B1326" s="353" t="s">
        <v>3044</v>
      </c>
      <c r="C1326" s="353" t="s">
        <v>2615</v>
      </c>
      <c r="D1326" s="351" t="str">
        <f t="shared" si="40"/>
        <v>兵庫県福崎町</v>
      </c>
      <c r="E1326" s="353">
        <v>443</v>
      </c>
      <c r="F1326" s="351">
        <f t="shared" si="41"/>
        <v>1</v>
      </c>
    </row>
    <row r="1327" spans="1:6">
      <c r="A1327" s="353">
        <v>446</v>
      </c>
      <c r="B1327" s="353" t="s">
        <v>3044</v>
      </c>
      <c r="C1327" s="353" t="s">
        <v>2629</v>
      </c>
      <c r="D1327" s="351" t="str">
        <f t="shared" si="40"/>
        <v>兵庫県神河町</v>
      </c>
      <c r="E1327" s="353">
        <v>446</v>
      </c>
      <c r="F1327" s="351">
        <f t="shared" si="41"/>
        <v>1</v>
      </c>
    </row>
    <row r="1328" spans="1:6">
      <c r="A1328" s="353">
        <v>464</v>
      </c>
      <c r="B1328" s="353" t="s">
        <v>3044</v>
      </c>
      <c r="C1328" s="353" t="s">
        <v>2641</v>
      </c>
      <c r="D1328" s="351" t="str">
        <f t="shared" si="40"/>
        <v>兵庫県太子町</v>
      </c>
      <c r="E1328" s="353">
        <v>464</v>
      </c>
      <c r="F1328" s="351">
        <f t="shared" si="41"/>
        <v>1</v>
      </c>
    </row>
    <row r="1329" spans="1:6">
      <c r="A1329" s="353">
        <v>481</v>
      </c>
      <c r="B1329" s="353" t="s">
        <v>3044</v>
      </c>
      <c r="C1329" s="353" t="s">
        <v>2653</v>
      </c>
      <c r="D1329" s="351" t="str">
        <f t="shared" si="40"/>
        <v>兵庫県上郡町</v>
      </c>
      <c r="E1329" s="353">
        <v>481</v>
      </c>
      <c r="F1329" s="351">
        <f t="shared" si="41"/>
        <v>1</v>
      </c>
    </row>
    <row r="1330" spans="1:6">
      <c r="A1330" s="353">
        <v>501</v>
      </c>
      <c r="B1330" s="353" t="s">
        <v>3044</v>
      </c>
      <c r="C1330" s="353" t="s">
        <v>2664</v>
      </c>
      <c r="D1330" s="351" t="str">
        <f t="shared" si="40"/>
        <v>兵庫県佐用町</v>
      </c>
      <c r="E1330" s="353">
        <v>501</v>
      </c>
      <c r="F1330" s="351">
        <f t="shared" si="41"/>
        <v>1</v>
      </c>
    </row>
    <row r="1331" spans="1:6">
      <c r="A1331" s="353">
        <v>585</v>
      </c>
      <c r="B1331" s="353" t="s">
        <v>3044</v>
      </c>
      <c r="C1331" s="353" t="s">
        <v>2676</v>
      </c>
      <c r="D1331" s="351" t="str">
        <f t="shared" si="40"/>
        <v>兵庫県香美町</v>
      </c>
      <c r="E1331" s="353">
        <v>585</v>
      </c>
      <c r="F1331" s="351">
        <f t="shared" si="41"/>
        <v>1</v>
      </c>
    </row>
    <row r="1332" spans="1:6">
      <c r="A1332" s="353">
        <v>586</v>
      </c>
      <c r="B1332" s="353" t="s">
        <v>3044</v>
      </c>
      <c r="C1332" s="353" t="s">
        <v>2688</v>
      </c>
      <c r="D1332" s="351" t="str">
        <f t="shared" si="40"/>
        <v>兵庫県新温泉町</v>
      </c>
      <c r="E1332" s="353">
        <v>586</v>
      </c>
      <c r="F1332" s="351">
        <f t="shared" si="41"/>
        <v>1</v>
      </c>
    </row>
    <row r="1333" spans="1:6">
      <c r="A1333" s="353">
        <v>201</v>
      </c>
      <c r="B1333" s="353" t="s">
        <v>3045</v>
      </c>
      <c r="C1333" s="353" t="s">
        <v>1143</v>
      </c>
      <c r="D1333" s="351" t="str">
        <f t="shared" si="40"/>
        <v>奈良県奈良市</v>
      </c>
      <c r="E1333" s="353">
        <v>201</v>
      </c>
      <c r="F1333" s="351">
        <f t="shared" si="41"/>
        <v>1</v>
      </c>
    </row>
    <row r="1334" spans="1:6">
      <c r="A1334" s="353">
        <v>202</v>
      </c>
      <c r="B1334" s="353" t="s">
        <v>3045</v>
      </c>
      <c r="C1334" s="353" t="s">
        <v>1189</v>
      </c>
      <c r="D1334" s="351" t="str">
        <f t="shared" si="40"/>
        <v>奈良県大和高田市</v>
      </c>
      <c r="E1334" s="353">
        <v>202</v>
      </c>
      <c r="F1334" s="351">
        <f t="shared" si="41"/>
        <v>1</v>
      </c>
    </row>
    <row r="1335" spans="1:6">
      <c r="A1335" s="353">
        <v>203</v>
      </c>
      <c r="B1335" s="353" t="s">
        <v>3045</v>
      </c>
      <c r="C1335" s="353" t="s">
        <v>1236</v>
      </c>
      <c r="D1335" s="351" t="str">
        <f t="shared" si="40"/>
        <v>奈良県大和郡山市</v>
      </c>
      <c r="E1335" s="353">
        <v>203</v>
      </c>
      <c r="F1335" s="351">
        <f t="shared" si="41"/>
        <v>1</v>
      </c>
    </row>
    <row r="1336" spans="1:6">
      <c r="A1336" s="353">
        <v>204</v>
      </c>
      <c r="B1336" s="353" t="s">
        <v>3045</v>
      </c>
      <c r="C1336" s="353" t="s">
        <v>1283</v>
      </c>
      <c r="D1336" s="351" t="str">
        <f t="shared" si="40"/>
        <v>奈良県天理市</v>
      </c>
      <c r="E1336" s="353">
        <v>204</v>
      </c>
      <c r="F1336" s="351">
        <f t="shared" si="41"/>
        <v>1</v>
      </c>
    </row>
    <row r="1337" spans="1:6">
      <c r="A1337" s="353">
        <v>205</v>
      </c>
      <c r="B1337" s="353" t="s">
        <v>3045</v>
      </c>
      <c r="C1337" s="353" t="s">
        <v>1330</v>
      </c>
      <c r="D1337" s="351" t="str">
        <f t="shared" si="40"/>
        <v>奈良県橿原市</v>
      </c>
      <c r="E1337" s="353">
        <v>205</v>
      </c>
      <c r="F1337" s="351">
        <f t="shared" si="41"/>
        <v>1</v>
      </c>
    </row>
    <row r="1338" spans="1:6">
      <c r="A1338" s="353">
        <v>206</v>
      </c>
      <c r="B1338" s="353" t="s">
        <v>3045</v>
      </c>
      <c r="C1338" s="353" t="s">
        <v>1377</v>
      </c>
      <c r="D1338" s="351" t="str">
        <f t="shared" si="40"/>
        <v>奈良県桜井市</v>
      </c>
      <c r="E1338" s="353">
        <v>206</v>
      </c>
      <c r="F1338" s="351">
        <f t="shared" si="41"/>
        <v>1</v>
      </c>
    </row>
    <row r="1339" spans="1:6">
      <c r="A1339" s="353">
        <v>207</v>
      </c>
      <c r="B1339" s="353" t="s">
        <v>3045</v>
      </c>
      <c r="C1339" s="353" t="s">
        <v>1424</v>
      </c>
      <c r="D1339" s="351" t="str">
        <f t="shared" si="40"/>
        <v>奈良県五條市</v>
      </c>
      <c r="E1339" s="353">
        <v>207</v>
      </c>
      <c r="F1339" s="351">
        <f t="shared" si="41"/>
        <v>1</v>
      </c>
    </row>
    <row r="1340" spans="1:6">
      <c r="A1340" s="353">
        <v>208</v>
      </c>
      <c r="B1340" s="353" t="s">
        <v>3045</v>
      </c>
      <c r="C1340" s="353" t="s">
        <v>1471</v>
      </c>
      <c r="D1340" s="351" t="str">
        <f t="shared" si="40"/>
        <v>奈良県御所市</v>
      </c>
      <c r="E1340" s="353">
        <v>208</v>
      </c>
      <c r="F1340" s="351">
        <f t="shared" si="41"/>
        <v>1</v>
      </c>
    </row>
    <row r="1341" spans="1:6">
      <c r="A1341" s="353">
        <v>209</v>
      </c>
      <c r="B1341" s="353" t="s">
        <v>3045</v>
      </c>
      <c r="C1341" s="353" t="s">
        <v>1518</v>
      </c>
      <c r="D1341" s="351" t="str">
        <f t="shared" si="40"/>
        <v>奈良県生駒市</v>
      </c>
      <c r="E1341" s="353">
        <v>209</v>
      </c>
      <c r="F1341" s="351">
        <f t="shared" si="41"/>
        <v>1</v>
      </c>
    </row>
    <row r="1342" spans="1:6">
      <c r="A1342" s="353">
        <v>210</v>
      </c>
      <c r="B1342" s="353" t="s">
        <v>3045</v>
      </c>
      <c r="C1342" s="353" t="s">
        <v>1565</v>
      </c>
      <c r="D1342" s="351" t="str">
        <f t="shared" si="40"/>
        <v>奈良県香芝市</v>
      </c>
      <c r="E1342" s="353">
        <v>210</v>
      </c>
      <c r="F1342" s="351">
        <f t="shared" si="41"/>
        <v>1</v>
      </c>
    </row>
    <row r="1343" spans="1:6">
      <c r="A1343" s="353">
        <v>211</v>
      </c>
      <c r="B1343" s="353" t="s">
        <v>3045</v>
      </c>
      <c r="C1343" s="353" t="s">
        <v>1612</v>
      </c>
      <c r="D1343" s="351" t="str">
        <f t="shared" si="40"/>
        <v>奈良県葛城市</v>
      </c>
      <c r="E1343" s="353">
        <v>211</v>
      </c>
      <c r="F1343" s="351">
        <f t="shared" si="41"/>
        <v>1</v>
      </c>
    </row>
    <row r="1344" spans="1:6">
      <c r="A1344" s="353">
        <v>212</v>
      </c>
      <c r="B1344" s="353" t="s">
        <v>3045</v>
      </c>
      <c r="C1344" s="353" t="s">
        <v>1659</v>
      </c>
      <c r="D1344" s="351" t="str">
        <f t="shared" si="40"/>
        <v>奈良県宇陀市</v>
      </c>
      <c r="E1344" s="353">
        <v>212</v>
      </c>
      <c r="F1344" s="351">
        <f t="shared" si="41"/>
        <v>1</v>
      </c>
    </row>
    <row r="1345" spans="1:6">
      <c r="A1345" s="353">
        <v>322</v>
      </c>
      <c r="B1345" s="353" t="s">
        <v>3045</v>
      </c>
      <c r="C1345" s="353" t="s">
        <v>1706</v>
      </c>
      <c r="D1345" s="351" t="str">
        <f t="shared" si="40"/>
        <v>奈良県山添村</v>
      </c>
      <c r="E1345" s="353">
        <v>322</v>
      </c>
      <c r="F1345" s="351">
        <f t="shared" si="41"/>
        <v>1</v>
      </c>
    </row>
    <row r="1346" spans="1:6">
      <c r="A1346" s="353">
        <v>342</v>
      </c>
      <c r="B1346" s="353" t="s">
        <v>3045</v>
      </c>
      <c r="C1346" s="353" t="s">
        <v>1753</v>
      </c>
      <c r="D1346" s="351" t="str">
        <f t="shared" si="40"/>
        <v>奈良県平群町</v>
      </c>
      <c r="E1346" s="353">
        <v>342</v>
      </c>
      <c r="F1346" s="351">
        <f t="shared" si="41"/>
        <v>1</v>
      </c>
    </row>
    <row r="1347" spans="1:6">
      <c r="A1347" s="353">
        <v>343</v>
      </c>
      <c r="B1347" s="353" t="s">
        <v>3045</v>
      </c>
      <c r="C1347" s="353" t="s">
        <v>1800</v>
      </c>
      <c r="D1347" s="351" t="str">
        <f t="shared" ref="D1347:D1410" si="42">B1347&amp;C1347</f>
        <v>奈良県三郷町</v>
      </c>
      <c r="E1347" s="353">
        <v>343</v>
      </c>
      <c r="F1347" s="351">
        <f t="shared" ref="F1347:F1410" si="43">COUNTIF(D:D,D1347)</f>
        <v>1</v>
      </c>
    </row>
    <row r="1348" spans="1:6">
      <c r="A1348" s="353">
        <v>344</v>
      </c>
      <c r="B1348" s="353" t="s">
        <v>3045</v>
      </c>
      <c r="C1348" s="353" t="s">
        <v>1846</v>
      </c>
      <c r="D1348" s="351" t="str">
        <f t="shared" si="42"/>
        <v>奈良県斑鳩町</v>
      </c>
      <c r="E1348" s="353">
        <v>344</v>
      </c>
      <c r="F1348" s="351">
        <f t="shared" si="43"/>
        <v>1</v>
      </c>
    </row>
    <row r="1349" spans="1:6">
      <c r="A1349" s="353">
        <v>345</v>
      </c>
      <c r="B1349" s="353" t="s">
        <v>3045</v>
      </c>
      <c r="C1349" s="353" t="s">
        <v>1891</v>
      </c>
      <c r="D1349" s="351" t="str">
        <f t="shared" si="42"/>
        <v>奈良県安堵町</v>
      </c>
      <c r="E1349" s="353">
        <v>345</v>
      </c>
      <c r="F1349" s="351">
        <f t="shared" si="43"/>
        <v>1</v>
      </c>
    </row>
    <row r="1350" spans="1:6">
      <c r="A1350" s="353">
        <v>361</v>
      </c>
      <c r="B1350" s="353" t="s">
        <v>3045</v>
      </c>
      <c r="C1350" s="353" t="s">
        <v>1933</v>
      </c>
      <c r="D1350" s="351" t="str">
        <f t="shared" si="42"/>
        <v>奈良県川西町</v>
      </c>
      <c r="E1350" s="353">
        <v>361</v>
      </c>
      <c r="F1350" s="351">
        <f t="shared" si="43"/>
        <v>1</v>
      </c>
    </row>
    <row r="1351" spans="1:6">
      <c r="A1351" s="353">
        <v>362</v>
      </c>
      <c r="B1351" s="353" t="s">
        <v>3045</v>
      </c>
      <c r="C1351" s="353" t="s">
        <v>1976</v>
      </c>
      <c r="D1351" s="351" t="str">
        <f t="shared" si="42"/>
        <v>奈良県三宅町</v>
      </c>
      <c r="E1351" s="353">
        <v>362</v>
      </c>
      <c r="F1351" s="351">
        <f t="shared" si="43"/>
        <v>1</v>
      </c>
    </row>
    <row r="1352" spans="1:6">
      <c r="A1352" s="353">
        <v>363</v>
      </c>
      <c r="B1352" s="353" t="s">
        <v>3045</v>
      </c>
      <c r="C1352" s="353" t="s">
        <v>2017</v>
      </c>
      <c r="D1352" s="351" t="str">
        <f t="shared" si="42"/>
        <v>奈良県田原本町</v>
      </c>
      <c r="E1352" s="353">
        <v>363</v>
      </c>
      <c r="F1352" s="351">
        <f t="shared" si="43"/>
        <v>1</v>
      </c>
    </row>
    <row r="1353" spans="1:6">
      <c r="A1353" s="353">
        <v>385</v>
      </c>
      <c r="B1353" s="353" t="s">
        <v>3045</v>
      </c>
      <c r="C1353" s="353" t="s">
        <v>2055</v>
      </c>
      <c r="D1353" s="351" t="str">
        <f t="shared" si="42"/>
        <v>奈良県曽爾村</v>
      </c>
      <c r="E1353" s="353">
        <v>385</v>
      </c>
      <c r="F1353" s="351">
        <f t="shared" si="43"/>
        <v>1</v>
      </c>
    </row>
    <row r="1354" spans="1:6">
      <c r="A1354" s="353">
        <v>386</v>
      </c>
      <c r="B1354" s="353" t="s">
        <v>3045</v>
      </c>
      <c r="C1354" s="353" t="s">
        <v>2090</v>
      </c>
      <c r="D1354" s="351" t="str">
        <f t="shared" si="42"/>
        <v>奈良県御杖村</v>
      </c>
      <c r="E1354" s="353">
        <v>386</v>
      </c>
      <c r="F1354" s="351">
        <f t="shared" si="43"/>
        <v>1</v>
      </c>
    </row>
    <row r="1355" spans="1:6">
      <c r="A1355" s="353">
        <v>401</v>
      </c>
      <c r="B1355" s="353" t="s">
        <v>3045</v>
      </c>
      <c r="C1355" s="353" t="s">
        <v>2124</v>
      </c>
      <c r="D1355" s="351" t="str">
        <f t="shared" si="42"/>
        <v>奈良県高取町</v>
      </c>
      <c r="E1355" s="353">
        <v>401</v>
      </c>
      <c r="F1355" s="351">
        <f t="shared" si="43"/>
        <v>1</v>
      </c>
    </row>
    <row r="1356" spans="1:6">
      <c r="A1356" s="353">
        <v>402</v>
      </c>
      <c r="B1356" s="353" t="s">
        <v>3045</v>
      </c>
      <c r="C1356" s="353" t="s">
        <v>2158</v>
      </c>
      <c r="D1356" s="351" t="str">
        <f t="shared" si="42"/>
        <v>奈良県明日香村</v>
      </c>
      <c r="E1356" s="353">
        <v>402</v>
      </c>
      <c r="F1356" s="351">
        <f t="shared" si="43"/>
        <v>1</v>
      </c>
    </row>
    <row r="1357" spans="1:6">
      <c r="A1357" s="353">
        <v>424</v>
      </c>
      <c r="B1357" s="353" t="s">
        <v>3045</v>
      </c>
      <c r="C1357" s="353" t="s">
        <v>2193</v>
      </c>
      <c r="D1357" s="351" t="str">
        <f t="shared" si="42"/>
        <v>奈良県上牧町</v>
      </c>
      <c r="E1357" s="353">
        <v>424</v>
      </c>
      <c r="F1357" s="351">
        <f t="shared" si="43"/>
        <v>1</v>
      </c>
    </row>
    <row r="1358" spans="1:6">
      <c r="A1358" s="353">
        <v>425</v>
      </c>
      <c r="B1358" s="353" t="s">
        <v>3045</v>
      </c>
      <c r="C1358" s="353" t="s">
        <v>2225</v>
      </c>
      <c r="D1358" s="351" t="str">
        <f t="shared" si="42"/>
        <v>奈良県王寺町</v>
      </c>
      <c r="E1358" s="353">
        <v>425</v>
      </c>
      <c r="F1358" s="351">
        <f t="shared" si="43"/>
        <v>1</v>
      </c>
    </row>
    <row r="1359" spans="1:6">
      <c r="A1359" s="353">
        <v>426</v>
      </c>
      <c r="B1359" s="353" t="s">
        <v>3045</v>
      </c>
      <c r="C1359" s="353" t="s">
        <v>2257</v>
      </c>
      <c r="D1359" s="351" t="str">
        <f t="shared" si="42"/>
        <v>奈良県広陵町</v>
      </c>
      <c r="E1359" s="353">
        <v>426</v>
      </c>
      <c r="F1359" s="351">
        <f t="shared" si="43"/>
        <v>1</v>
      </c>
    </row>
    <row r="1360" spans="1:6">
      <c r="A1360" s="353">
        <v>427</v>
      </c>
      <c r="B1360" s="353" t="s">
        <v>3045</v>
      </c>
      <c r="C1360" s="353" t="s">
        <v>2287</v>
      </c>
      <c r="D1360" s="351" t="str">
        <f t="shared" si="42"/>
        <v>奈良県河合町</v>
      </c>
      <c r="E1360" s="353">
        <v>427</v>
      </c>
      <c r="F1360" s="351">
        <f t="shared" si="43"/>
        <v>1</v>
      </c>
    </row>
    <row r="1361" spans="1:6">
      <c r="A1361" s="353">
        <v>441</v>
      </c>
      <c r="B1361" s="353" t="s">
        <v>3045</v>
      </c>
      <c r="C1361" s="353" t="s">
        <v>2315</v>
      </c>
      <c r="D1361" s="351" t="str">
        <f t="shared" si="42"/>
        <v>奈良県吉野町</v>
      </c>
      <c r="E1361" s="353">
        <v>441</v>
      </c>
      <c r="F1361" s="351">
        <f t="shared" si="43"/>
        <v>1</v>
      </c>
    </row>
    <row r="1362" spans="1:6">
      <c r="A1362" s="353">
        <v>442</v>
      </c>
      <c r="B1362" s="353" t="s">
        <v>3045</v>
      </c>
      <c r="C1362" s="353" t="s">
        <v>2343</v>
      </c>
      <c r="D1362" s="351" t="str">
        <f t="shared" si="42"/>
        <v>奈良県大淀町</v>
      </c>
      <c r="E1362" s="353">
        <v>442</v>
      </c>
      <c r="F1362" s="351">
        <f t="shared" si="43"/>
        <v>1</v>
      </c>
    </row>
    <row r="1363" spans="1:6">
      <c r="A1363" s="353">
        <v>443</v>
      </c>
      <c r="B1363" s="353" t="s">
        <v>3045</v>
      </c>
      <c r="C1363" s="353" t="s">
        <v>2372</v>
      </c>
      <c r="D1363" s="351" t="str">
        <f t="shared" si="42"/>
        <v>奈良県下市町</v>
      </c>
      <c r="E1363" s="353">
        <v>443</v>
      </c>
      <c r="F1363" s="351">
        <f t="shared" si="43"/>
        <v>1</v>
      </c>
    </row>
    <row r="1364" spans="1:6">
      <c r="A1364" s="353">
        <v>444</v>
      </c>
      <c r="B1364" s="353" t="s">
        <v>3045</v>
      </c>
      <c r="C1364" s="353" t="s">
        <v>2395</v>
      </c>
      <c r="D1364" s="351" t="str">
        <f t="shared" si="42"/>
        <v>奈良県黒滝村</v>
      </c>
      <c r="E1364" s="353">
        <v>444</v>
      </c>
      <c r="F1364" s="351">
        <f t="shared" si="43"/>
        <v>1</v>
      </c>
    </row>
    <row r="1365" spans="1:6">
      <c r="A1365" s="353">
        <v>446</v>
      </c>
      <c r="B1365" s="353" t="s">
        <v>3045</v>
      </c>
      <c r="C1365" s="353" t="s">
        <v>2420</v>
      </c>
      <c r="D1365" s="351" t="str">
        <f t="shared" si="42"/>
        <v>奈良県天川村</v>
      </c>
      <c r="E1365" s="353">
        <v>446</v>
      </c>
      <c r="F1365" s="351">
        <f t="shared" si="43"/>
        <v>1</v>
      </c>
    </row>
    <row r="1366" spans="1:6">
      <c r="A1366" s="353">
        <v>447</v>
      </c>
      <c r="B1366" s="353" t="s">
        <v>3045</v>
      </c>
      <c r="C1366" s="353" t="s">
        <v>2445</v>
      </c>
      <c r="D1366" s="351" t="str">
        <f t="shared" si="42"/>
        <v>奈良県野迫川村</v>
      </c>
      <c r="E1366" s="353">
        <v>447</v>
      </c>
      <c r="F1366" s="351">
        <f t="shared" si="43"/>
        <v>1</v>
      </c>
    </row>
    <row r="1367" spans="1:6">
      <c r="A1367" s="353">
        <v>449</v>
      </c>
      <c r="B1367" s="353" t="s">
        <v>3045</v>
      </c>
      <c r="C1367" s="353" t="s">
        <v>2470</v>
      </c>
      <c r="D1367" s="351" t="str">
        <f t="shared" si="42"/>
        <v>奈良県十津川村</v>
      </c>
      <c r="E1367" s="353">
        <v>449</v>
      </c>
      <c r="F1367" s="351">
        <f t="shared" si="43"/>
        <v>1</v>
      </c>
    </row>
    <row r="1368" spans="1:6">
      <c r="A1368" s="353">
        <v>450</v>
      </c>
      <c r="B1368" s="353" t="s">
        <v>3045</v>
      </c>
      <c r="C1368" s="353" t="s">
        <v>2492</v>
      </c>
      <c r="D1368" s="351" t="str">
        <f t="shared" si="42"/>
        <v>奈良県下北山村</v>
      </c>
      <c r="E1368" s="353">
        <v>450</v>
      </c>
      <c r="F1368" s="351">
        <f t="shared" si="43"/>
        <v>1</v>
      </c>
    </row>
    <row r="1369" spans="1:6">
      <c r="A1369" s="353">
        <v>451</v>
      </c>
      <c r="B1369" s="353" t="s">
        <v>3045</v>
      </c>
      <c r="C1369" s="353" t="s">
        <v>2512</v>
      </c>
      <c r="D1369" s="351" t="str">
        <f t="shared" si="42"/>
        <v>奈良県上北山村</v>
      </c>
      <c r="E1369" s="353">
        <v>451</v>
      </c>
      <c r="F1369" s="351">
        <f t="shared" si="43"/>
        <v>1</v>
      </c>
    </row>
    <row r="1370" spans="1:6">
      <c r="A1370" s="353">
        <v>452</v>
      </c>
      <c r="B1370" s="353" t="s">
        <v>3045</v>
      </c>
      <c r="C1370" s="353" t="s">
        <v>2047</v>
      </c>
      <c r="D1370" s="351" t="str">
        <f t="shared" si="42"/>
        <v>奈良県川上村</v>
      </c>
      <c r="E1370" s="353">
        <v>452</v>
      </c>
      <c r="F1370" s="351">
        <f t="shared" si="43"/>
        <v>1</v>
      </c>
    </row>
    <row r="1371" spans="1:6">
      <c r="A1371" s="353">
        <v>453</v>
      </c>
      <c r="B1371" s="353" t="s">
        <v>3045</v>
      </c>
      <c r="C1371" s="353" t="s">
        <v>2550</v>
      </c>
      <c r="D1371" s="351" t="str">
        <f t="shared" si="42"/>
        <v>奈良県東吉野村</v>
      </c>
      <c r="E1371" s="353">
        <v>453</v>
      </c>
      <c r="F1371" s="351">
        <f t="shared" si="43"/>
        <v>1</v>
      </c>
    </row>
    <row r="1372" spans="1:6">
      <c r="A1372" s="353">
        <v>201</v>
      </c>
      <c r="B1372" s="353" t="s">
        <v>3046</v>
      </c>
      <c r="C1372" s="353" t="s">
        <v>1144</v>
      </c>
      <c r="D1372" s="351" t="str">
        <f t="shared" si="42"/>
        <v>和歌山県和歌山市</v>
      </c>
      <c r="E1372" s="353">
        <v>201</v>
      </c>
      <c r="F1372" s="351">
        <f t="shared" si="43"/>
        <v>1</v>
      </c>
    </row>
    <row r="1373" spans="1:6">
      <c r="A1373" s="353">
        <v>202</v>
      </c>
      <c r="B1373" s="353" t="s">
        <v>3046</v>
      </c>
      <c r="C1373" s="353" t="s">
        <v>1190</v>
      </c>
      <c r="D1373" s="351" t="str">
        <f t="shared" si="42"/>
        <v>和歌山県海南市</v>
      </c>
      <c r="E1373" s="353">
        <v>202</v>
      </c>
      <c r="F1373" s="351">
        <f t="shared" si="43"/>
        <v>1</v>
      </c>
    </row>
    <row r="1374" spans="1:6">
      <c r="A1374" s="353">
        <v>203</v>
      </c>
      <c r="B1374" s="353" t="s">
        <v>3046</v>
      </c>
      <c r="C1374" s="353" t="s">
        <v>1237</v>
      </c>
      <c r="D1374" s="351" t="str">
        <f t="shared" si="42"/>
        <v>和歌山県橋本市</v>
      </c>
      <c r="E1374" s="353">
        <v>203</v>
      </c>
      <c r="F1374" s="351">
        <f t="shared" si="43"/>
        <v>1</v>
      </c>
    </row>
    <row r="1375" spans="1:6">
      <c r="A1375" s="353">
        <v>204</v>
      </c>
      <c r="B1375" s="353" t="s">
        <v>3046</v>
      </c>
      <c r="C1375" s="353" t="s">
        <v>1284</v>
      </c>
      <c r="D1375" s="351" t="str">
        <f t="shared" si="42"/>
        <v>和歌山県有田市</v>
      </c>
      <c r="E1375" s="353">
        <v>204</v>
      </c>
      <c r="F1375" s="351">
        <f t="shared" si="43"/>
        <v>1</v>
      </c>
    </row>
    <row r="1376" spans="1:6">
      <c r="A1376" s="353">
        <v>205</v>
      </c>
      <c r="B1376" s="353" t="s">
        <v>3046</v>
      </c>
      <c r="C1376" s="353" t="s">
        <v>1331</v>
      </c>
      <c r="D1376" s="351" t="str">
        <f t="shared" si="42"/>
        <v>和歌山県御坊市</v>
      </c>
      <c r="E1376" s="353">
        <v>205</v>
      </c>
      <c r="F1376" s="351">
        <f t="shared" si="43"/>
        <v>1</v>
      </c>
    </row>
    <row r="1377" spans="1:6">
      <c r="A1377" s="353">
        <v>206</v>
      </c>
      <c r="B1377" s="353" t="s">
        <v>3046</v>
      </c>
      <c r="C1377" s="353" t="s">
        <v>1378</v>
      </c>
      <c r="D1377" s="351" t="str">
        <f t="shared" si="42"/>
        <v>和歌山県田辺市</v>
      </c>
      <c r="E1377" s="353">
        <v>206</v>
      </c>
      <c r="F1377" s="351">
        <f t="shared" si="43"/>
        <v>1</v>
      </c>
    </row>
    <row r="1378" spans="1:6">
      <c r="A1378" s="353">
        <v>207</v>
      </c>
      <c r="B1378" s="353" t="s">
        <v>3046</v>
      </c>
      <c r="C1378" s="353" t="s">
        <v>1425</v>
      </c>
      <c r="D1378" s="351" t="str">
        <f t="shared" si="42"/>
        <v>和歌山県新宮市</v>
      </c>
      <c r="E1378" s="353">
        <v>207</v>
      </c>
      <c r="F1378" s="351">
        <f t="shared" si="43"/>
        <v>1</v>
      </c>
    </row>
    <row r="1379" spans="1:6">
      <c r="A1379" s="353">
        <v>208</v>
      </c>
      <c r="B1379" s="353" t="s">
        <v>3046</v>
      </c>
      <c r="C1379" s="353" t="s">
        <v>1472</v>
      </c>
      <c r="D1379" s="351" t="str">
        <f t="shared" si="42"/>
        <v>和歌山県紀の川市</v>
      </c>
      <c r="E1379" s="353">
        <v>208</v>
      </c>
      <c r="F1379" s="351">
        <f t="shared" si="43"/>
        <v>1</v>
      </c>
    </row>
    <row r="1380" spans="1:6">
      <c r="A1380" s="353">
        <v>209</v>
      </c>
      <c r="B1380" s="353" t="s">
        <v>3046</v>
      </c>
      <c r="C1380" s="353" t="s">
        <v>1519</v>
      </c>
      <c r="D1380" s="351" t="str">
        <f t="shared" si="42"/>
        <v>和歌山県岩出市</v>
      </c>
      <c r="E1380" s="353">
        <v>209</v>
      </c>
      <c r="F1380" s="351">
        <f t="shared" si="43"/>
        <v>1</v>
      </c>
    </row>
    <row r="1381" spans="1:6">
      <c r="A1381" s="353">
        <v>304</v>
      </c>
      <c r="B1381" s="353" t="s">
        <v>3046</v>
      </c>
      <c r="C1381" s="353" t="s">
        <v>1566</v>
      </c>
      <c r="D1381" s="351" t="str">
        <f t="shared" si="42"/>
        <v>和歌山県紀美野町</v>
      </c>
      <c r="E1381" s="353">
        <v>304</v>
      </c>
      <c r="F1381" s="351">
        <f t="shared" si="43"/>
        <v>1</v>
      </c>
    </row>
    <row r="1382" spans="1:6">
      <c r="A1382" s="353">
        <v>341</v>
      </c>
      <c r="B1382" s="353" t="s">
        <v>3046</v>
      </c>
      <c r="C1382" s="353" t="s">
        <v>1613</v>
      </c>
      <c r="D1382" s="351" t="str">
        <f t="shared" si="42"/>
        <v>和歌山県かつらぎ町</v>
      </c>
      <c r="E1382" s="353">
        <v>341</v>
      </c>
      <c r="F1382" s="351">
        <f t="shared" si="43"/>
        <v>1</v>
      </c>
    </row>
    <row r="1383" spans="1:6">
      <c r="A1383" s="353">
        <v>343</v>
      </c>
      <c r="B1383" s="353" t="s">
        <v>3046</v>
      </c>
      <c r="C1383" s="353" t="s">
        <v>1660</v>
      </c>
      <c r="D1383" s="351" t="str">
        <f t="shared" si="42"/>
        <v>和歌山県九度山町</v>
      </c>
      <c r="E1383" s="353">
        <v>343</v>
      </c>
      <c r="F1383" s="351">
        <f t="shared" si="43"/>
        <v>1</v>
      </c>
    </row>
    <row r="1384" spans="1:6">
      <c r="A1384" s="353">
        <v>344</v>
      </c>
      <c r="B1384" s="353" t="s">
        <v>3046</v>
      </c>
      <c r="C1384" s="353" t="s">
        <v>1707</v>
      </c>
      <c r="D1384" s="351" t="str">
        <f t="shared" si="42"/>
        <v>和歌山県高野町</v>
      </c>
      <c r="E1384" s="353">
        <v>344</v>
      </c>
      <c r="F1384" s="351">
        <f t="shared" si="43"/>
        <v>1</v>
      </c>
    </row>
    <row r="1385" spans="1:6">
      <c r="A1385" s="353">
        <v>361</v>
      </c>
      <c r="B1385" s="353" t="s">
        <v>3046</v>
      </c>
      <c r="C1385" s="353" t="s">
        <v>1754</v>
      </c>
      <c r="D1385" s="351" t="str">
        <f t="shared" si="42"/>
        <v>和歌山県湯浅町</v>
      </c>
      <c r="E1385" s="353">
        <v>361</v>
      </c>
      <c r="F1385" s="351">
        <f t="shared" si="43"/>
        <v>1</v>
      </c>
    </row>
    <row r="1386" spans="1:6">
      <c r="A1386" s="353">
        <v>362</v>
      </c>
      <c r="B1386" s="353" t="s">
        <v>3046</v>
      </c>
      <c r="C1386" s="353" t="s">
        <v>1801</v>
      </c>
      <c r="D1386" s="351" t="str">
        <f t="shared" si="42"/>
        <v>和歌山県広川町</v>
      </c>
      <c r="E1386" s="353">
        <v>362</v>
      </c>
      <c r="F1386" s="351">
        <f t="shared" si="43"/>
        <v>1</v>
      </c>
    </row>
    <row r="1387" spans="1:6">
      <c r="A1387" s="353">
        <v>366</v>
      </c>
      <c r="B1387" s="353" t="s">
        <v>3046</v>
      </c>
      <c r="C1387" s="353" t="s">
        <v>1847</v>
      </c>
      <c r="D1387" s="351" t="str">
        <f t="shared" si="42"/>
        <v>和歌山県有田川町</v>
      </c>
      <c r="E1387" s="353">
        <v>366</v>
      </c>
      <c r="F1387" s="351">
        <f t="shared" si="43"/>
        <v>1</v>
      </c>
    </row>
    <row r="1388" spans="1:6">
      <c r="A1388" s="353">
        <v>381</v>
      </c>
      <c r="B1388" s="353" t="s">
        <v>3046</v>
      </c>
      <c r="C1388" s="353" t="s">
        <v>1742</v>
      </c>
      <c r="D1388" s="351" t="str">
        <f t="shared" si="42"/>
        <v>和歌山県美浜町</v>
      </c>
      <c r="E1388" s="353">
        <v>381</v>
      </c>
      <c r="F1388" s="351">
        <f t="shared" si="43"/>
        <v>1</v>
      </c>
    </row>
    <row r="1389" spans="1:6">
      <c r="A1389" s="353">
        <v>382</v>
      </c>
      <c r="B1389" s="353" t="s">
        <v>3046</v>
      </c>
      <c r="C1389" s="353" t="s">
        <v>1934</v>
      </c>
      <c r="D1389" s="351" t="str">
        <f t="shared" si="42"/>
        <v>和歌山県日高町</v>
      </c>
      <c r="E1389" s="353">
        <v>382</v>
      </c>
      <c r="F1389" s="351">
        <f t="shared" si="43"/>
        <v>1</v>
      </c>
    </row>
    <row r="1390" spans="1:6">
      <c r="A1390" s="353">
        <v>383</v>
      </c>
      <c r="B1390" s="353" t="s">
        <v>3046</v>
      </c>
      <c r="C1390" s="353" t="s">
        <v>1977</v>
      </c>
      <c r="D1390" s="351" t="str">
        <f t="shared" si="42"/>
        <v>和歌山県由良町</v>
      </c>
      <c r="E1390" s="353">
        <v>383</v>
      </c>
      <c r="F1390" s="351">
        <f t="shared" si="43"/>
        <v>1</v>
      </c>
    </row>
    <row r="1391" spans="1:6">
      <c r="A1391" s="353">
        <v>390</v>
      </c>
      <c r="B1391" s="353" t="s">
        <v>3046</v>
      </c>
      <c r="C1391" s="353" t="s">
        <v>2018</v>
      </c>
      <c r="D1391" s="351" t="str">
        <f t="shared" si="42"/>
        <v>和歌山県印南町</v>
      </c>
      <c r="E1391" s="353">
        <v>390</v>
      </c>
      <c r="F1391" s="351">
        <f t="shared" si="43"/>
        <v>1</v>
      </c>
    </row>
    <row r="1392" spans="1:6">
      <c r="A1392" s="353">
        <v>391</v>
      </c>
      <c r="B1392" s="353" t="s">
        <v>3046</v>
      </c>
      <c r="C1392" s="353" t="s">
        <v>2056</v>
      </c>
      <c r="D1392" s="351" t="str">
        <f t="shared" si="42"/>
        <v>和歌山県みなべ町</v>
      </c>
      <c r="E1392" s="353">
        <v>391</v>
      </c>
      <c r="F1392" s="351">
        <f t="shared" si="43"/>
        <v>1</v>
      </c>
    </row>
    <row r="1393" spans="1:6">
      <c r="A1393" s="353">
        <v>392</v>
      </c>
      <c r="B1393" s="353" t="s">
        <v>3046</v>
      </c>
      <c r="C1393" s="353" t="s">
        <v>2091</v>
      </c>
      <c r="D1393" s="351" t="str">
        <f t="shared" si="42"/>
        <v>和歌山県日高川町</v>
      </c>
      <c r="E1393" s="353">
        <v>392</v>
      </c>
      <c r="F1393" s="351">
        <f t="shared" si="43"/>
        <v>1</v>
      </c>
    </row>
    <row r="1394" spans="1:6">
      <c r="A1394" s="353">
        <v>401</v>
      </c>
      <c r="B1394" s="353" t="s">
        <v>3046</v>
      </c>
      <c r="C1394" s="353" t="s">
        <v>2125</v>
      </c>
      <c r="D1394" s="351" t="str">
        <f t="shared" si="42"/>
        <v>和歌山県白浜町</v>
      </c>
      <c r="E1394" s="353">
        <v>401</v>
      </c>
      <c r="F1394" s="351">
        <f t="shared" si="43"/>
        <v>1</v>
      </c>
    </row>
    <row r="1395" spans="1:6">
      <c r="A1395" s="353">
        <v>404</v>
      </c>
      <c r="B1395" s="353" t="s">
        <v>3046</v>
      </c>
      <c r="C1395" s="353" t="s">
        <v>2159</v>
      </c>
      <c r="D1395" s="351" t="str">
        <f t="shared" si="42"/>
        <v>和歌山県上富田町</v>
      </c>
      <c r="E1395" s="353">
        <v>404</v>
      </c>
      <c r="F1395" s="351">
        <f t="shared" si="43"/>
        <v>1</v>
      </c>
    </row>
    <row r="1396" spans="1:6">
      <c r="A1396" s="353">
        <v>406</v>
      </c>
      <c r="B1396" s="353" t="s">
        <v>3046</v>
      </c>
      <c r="C1396" s="353" t="s">
        <v>2194</v>
      </c>
      <c r="D1396" s="351" t="str">
        <f t="shared" si="42"/>
        <v>和歌山県すさみ町</v>
      </c>
      <c r="E1396" s="353">
        <v>406</v>
      </c>
      <c r="F1396" s="351">
        <f t="shared" si="43"/>
        <v>1</v>
      </c>
    </row>
    <row r="1397" spans="1:6">
      <c r="A1397" s="353">
        <v>421</v>
      </c>
      <c r="B1397" s="353" t="s">
        <v>3046</v>
      </c>
      <c r="C1397" s="353" t="s">
        <v>2226</v>
      </c>
      <c r="D1397" s="351" t="str">
        <f t="shared" si="42"/>
        <v>和歌山県那智勝浦町</v>
      </c>
      <c r="E1397" s="353">
        <v>421</v>
      </c>
      <c r="F1397" s="351">
        <f t="shared" si="43"/>
        <v>1</v>
      </c>
    </row>
    <row r="1398" spans="1:6">
      <c r="A1398" s="353">
        <v>422</v>
      </c>
      <c r="B1398" s="353" t="s">
        <v>3046</v>
      </c>
      <c r="C1398" s="353" t="s">
        <v>2258</v>
      </c>
      <c r="D1398" s="351" t="str">
        <f t="shared" si="42"/>
        <v>和歌山県太地町</v>
      </c>
      <c r="E1398" s="353">
        <v>422</v>
      </c>
      <c r="F1398" s="351">
        <f t="shared" si="43"/>
        <v>1</v>
      </c>
    </row>
    <row r="1399" spans="1:6">
      <c r="A1399" s="353">
        <v>424</v>
      </c>
      <c r="B1399" s="353" t="s">
        <v>3046</v>
      </c>
      <c r="C1399" s="353" t="s">
        <v>2288</v>
      </c>
      <c r="D1399" s="351" t="str">
        <f t="shared" si="42"/>
        <v>和歌山県古座川町</v>
      </c>
      <c r="E1399" s="353">
        <v>424</v>
      </c>
      <c r="F1399" s="351">
        <f t="shared" si="43"/>
        <v>1</v>
      </c>
    </row>
    <row r="1400" spans="1:6">
      <c r="A1400" s="353">
        <v>427</v>
      </c>
      <c r="B1400" s="353" t="s">
        <v>3046</v>
      </c>
      <c r="C1400" s="353" t="s">
        <v>2316</v>
      </c>
      <c r="D1400" s="351" t="str">
        <f t="shared" si="42"/>
        <v>和歌山県北山村</v>
      </c>
      <c r="E1400" s="353">
        <v>427</v>
      </c>
      <c r="F1400" s="351">
        <f t="shared" si="43"/>
        <v>1</v>
      </c>
    </row>
    <row r="1401" spans="1:6">
      <c r="A1401" s="353">
        <v>428</v>
      </c>
      <c r="B1401" s="353" t="s">
        <v>3046</v>
      </c>
      <c r="C1401" s="353" t="s">
        <v>2344</v>
      </c>
      <c r="D1401" s="351" t="str">
        <f t="shared" si="42"/>
        <v>和歌山県串本町</v>
      </c>
      <c r="E1401" s="353">
        <v>428</v>
      </c>
      <c r="F1401" s="351">
        <f t="shared" si="43"/>
        <v>1</v>
      </c>
    </row>
    <row r="1402" spans="1:6">
      <c r="A1402" s="353">
        <v>201</v>
      </c>
      <c r="B1402" s="353" t="s">
        <v>3047</v>
      </c>
      <c r="C1402" s="353" t="s">
        <v>1145</v>
      </c>
      <c r="D1402" s="351" t="str">
        <f t="shared" si="42"/>
        <v>鳥取県鳥取市</v>
      </c>
      <c r="E1402" s="353">
        <v>201</v>
      </c>
      <c r="F1402" s="351">
        <f t="shared" si="43"/>
        <v>1</v>
      </c>
    </row>
    <row r="1403" spans="1:6">
      <c r="A1403" s="353">
        <v>202</v>
      </c>
      <c r="B1403" s="353" t="s">
        <v>3047</v>
      </c>
      <c r="C1403" s="353" t="s">
        <v>1191</v>
      </c>
      <c r="D1403" s="351" t="str">
        <f t="shared" si="42"/>
        <v>鳥取県米子市</v>
      </c>
      <c r="E1403" s="353">
        <v>202</v>
      </c>
      <c r="F1403" s="351">
        <f t="shared" si="43"/>
        <v>1</v>
      </c>
    </row>
    <row r="1404" spans="1:6">
      <c r="A1404" s="353">
        <v>203</v>
      </c>
      <c r="B1404" s="353" t="s">
        <v>3047</v>
      </c>
      <c r="C1404" s="353" t="s">
        <v>1238</v>
      </c>
      <c r="D1404" s="351" t="str">
        <f t="shared" si="42"/>
        <v>鳥取県倉吉市</v>
      </c>
      <c r="E1404" s="353">
        <v>203</v>
      </c>
      <c r="F1404" s="351">
        <f t="shared" si="43"/>
        <v>1</v>
      </c>
    </row>
    <row r="1405" spans="1:6">
      <c r="A1405" s="353">
        <v>204</v>
      </c>
      <c r="B1405" s="353" t="s">
        <v>3047</v>
      </c>
      <c r="C1405" s="353" t="s">
        <v>1285</v>
      </c>
      <c r="D1405" s="351" t="str">
        <f t="shared" si="42"/>
        <v>鳥取県境港市</v>
      </c>
      <c r="E1405" s="353">
        <v>204</v>
      </c>
      <c r="F1405" s="351">
        <f t="shared" si="43"/>
        <v>1</v>
      </c>
    </row>
    <row r="1406" spans="1:6">
      <c r="A1406" s="353">
        <v>302</v>
      </c>
      <c r="B1406" s="353" t="s">
        <v>3047</v>
      </c>
      <c r="C1406" s="353" t="s">
        <v>1332</v>
      </c>
      <c r="D1406" s="351" t="str">
        <f t="shared" si="42"/>
        <v>鳥取県岩美町</v>
      </c>
      <c r="E1406" s="353">
        <v>302</v>
      </c>
      <c r="F1406" s="351">
        <f t="shared" si="43"/>
        <v>1</v>
      </c>
    </row>
    <row r="1407" spans="1:6">
      <c r="A1407" s="353">
        <v>325</v>
      </c>
      <c r="B1407" s="353" t="s">
        <v>3047</v>
      </c>
      <c r="C1407" s="353" t="s">
        <v>1379</v>
      </c>
      <c r="D1407" s="351" t="str">
        <f t="shared" si="42"/>
        <v>鳥取県若桜町</v>
      </c>
      <c r="E1407" s="353">
        <v>325</v>
      </c>
      <c r="F1407" s="351">
        <f t="shared" si="43"/>
        <v>1</v>
      </c>
    </row>
    <row r="1408" spans="1:6">
      <c r="A1408" s="353">
        <v>328</v>
      </c>
      <c r="B1408" s="353" t="s">
        <v>3047</v>
      </c>
      <c r="C1408" s="353" t="s">
        <v>1426</v>
      </c>
      <c r="D1408" s="351" t="str">
        <f t="shared" si="42"/>
        <v>鳥取県智頭町</v>
      </c>
      <c r="E1408" s="353">
        <v>328</v>
      </c>
      <c r="F1408" s="351">
        <f t="shared" si="43"/>
        <v>1</v>
      </c>
    </row>
    <row r="1409" spans="1:6">
      <c r="A1409" s="353">
        <v>329</v>
      </c>
      <c r="B1409" s="353" t="s">
        <v>3047</v>
      </c>
      <c r="C1409" s="353" t="s">
        <v>1473</v>
      </c>
      <c r="D1409" s="351" t="str">
        <f t="shared" si="42"/>
        <v>鳥取県八頭町</v>
      </c>
      <c r="E1409" s="353">
        <v>329</v>
      </c>
      <c r="F1409" s="351">
        <f t="shared" si="43"/>
        <v>1</v>
      </c>
    </row>
    <row r="1410" spans="1:6">
      <c r="A1410" s="353">
        <v>364</v>
      </c>
      <c r="B1410" s="353" t="s">
        <v>3047</v>
      </c>
      <c r="C1410" s="353" t="s">
        <v>1520</v>
      </c>
      <c r="D1410" s="351" t="str">
        <f t="shared" si="42"/>
        <v>鳥取県三朝町</v>
      </c>
      <c r="E1410" s="353">
        <v>364</v>
      </c>
      <c r="F1410" s="351">
        <f t="shared" si="43"/>
        <v>1</v>
      </c>
    </row>
    <row r="1411" spans="1:6">
      <c r="A1411" s="353">
        <v>370</v>
      </c>
      <c r="B1411" s="353" t="s">
        <v>3047</v>
      </c>
      <c r="C1411" s="353" t="s">
        <v>1567</v>
      </c>
      <c r="D1411" s="351" t="str">
        <f t="shared" ref="D1411:D1474" si="44">B1411&amp;C1411</f>
        <v>鳥取県湯梨浜町</v>
      </c>
      <c r="E1411" s="353">
        <v>370</v>
      </c>
      <c r="F1411" s="351">
        <f t="shared" ref="F1411:F1474" si="45">COUNTIF(D:D,D1411)</f>
        <v>1</v>
      </c>
    </row>
    <row r="1412" spans="1:6">
      <c r="A1412" s="353">
        <v>371</v>
      </c>
      <c r="B1412" s="353" t="s">
        <v>3047</v>
      </c>
      <c r="C1412" s="353" t="s">
        <v>1614</v>
      </c>
      <c r="D1412" s="351" t="str">
        <f t="shared" si="44"/>
        <v>鳥取県琴浦町</v>
      </c>
      <c r="E1412" s="353">
        <v>371</v>
      </c>
      <c r="F1412" s="351">
        <f t="shared" si="45"/>
        <v>1</v>
      </c>
    </row>
    <row r="1413" spans="1:6">
      <c r="A1413" s="353">
        <v>372</v>
      </c>
      <c r="B1413" s="353" t="s">
        <v>3047</v>
      </c>
      <c r="C1413" s="353" t="s">
        <v>1661</v>
      </c>
      <c r="D1413" s="351" t="str">
        <f t="shared" si="44"/>
        <v>鳥取県北栄町</v>
      </c>
      <c r="E1413" s="353">
        <v>372</v>
      </c>
      <c r="F1413" s="351">
        <f t="shared" si="45"/>
        <v>1</v>
      </c>
    </row>
    <row r="1414" spans="1:6">
      <c r="A1414" s="353">
        <v>384</v>
      </c>
      <c r="B1414" s="353" t="s">
        <v>3047</v>
      </c>
      <c r="C1414" s="353" t="s">
        <v>1708</v>
      </c>
      <c r="D1414" s="351" t="str">
        <f t="shared" si="44"/>
        <v>鳥取県日吉津村</v>
      </c>
      <c r="E1414" s="353">
        <v>384</v>
      </c>
      <c r="F1414" s="351">
        <f t="shared" si="45"/>
        <v>1</v>
      </c>
    </row>
    <row r="1415" spans="1:6">
      <c r="A1415" s="353">
        <v>386</v>
      </c>
      <c r="B1415" s="353" t="s">
        <v>3047</v>
      </c>
      <c r="C1415" s="353" t="s">
        <v>1755</v>
      </c>
      <c r="D1415" s="351" t="str">
        <f t="shared" si="44"/>
        <v>鳥取県大山町</v>
      </c>
      <c r="E1415" s="353">
        <v>386</v>
      </c>
      <c r="F1415" s="351">
        <f t="shared" si="45"/>
        <v>1</v>
      </c>
    </row>
    <row r="1416" spans="1:6">
      <c r="A1416" s="353">
        <v>389</v>
      </c>
      <c r="B1416" s="353" t="s">
        <v>3047</v>
      </c>
      <c r="C1416" s="353" t="s">
        <v>1802</v>
      </c>
      <c r="D1416" s="351" t="str">
        <f t="shared" si="44"/>
        <v>鳥取県南部町</v>
      </c>
      <c r="E1416" s="353">
        <v>389</v>
      </c>
      <c r="F1416" s="351">
        <f t="shared" si="45"/>
        <v>1</v>
      </c>
    </row>
    <row r="1417" spans="1:6">
      <c r="A1417" s="353">
        <v>390</v>
      </c>
      <c r="B1417" s="353" t="s">
        <v>3047</v>
      </c>
      <c r="C1417" s="353" t="s">
        <v>1848</v>
      </c>
      <c r="D1417" s="351" t="str">
        <f t="shared" si="44"/>
        <v>鳥取県伯耆町</v>
      </c>
      <c r="E1417" s="353">
        <v>390</v>
      </c>
      <c r="F1417" s="351">
        <f t="shared" si="45"/>
        <v>1</v>
      </c>
    </row>
    <row r="1418" spans="1:6">
      <c r="A1418" s="353">
        <v>401</v>
      </c>
      <c r="B1418" s="353" t="s">
        <v>3047</v>
      </c>
      <c r="C1418" s="353" t="s">
        <v>1892</v>
      </c>
      <c r="D1418" s="351" t="str">
        <f t="shared" si="44"/>
        <v>鳥取県日南町</v>
      </c>
      <c r="E1418" s="353">
        <v>401</v>
      </c>
      <c r="F1418" s="351">
        <f t="shared" si="45"/>
        <v>1</v>
      </c>
    </row>
    <row r="1419" spans="1:6">
      <c r="A1419" s="353">
        <v>402</v>
      </c>
      <c r="B1419" s="353" t="s">
        <v>3047</v>
      </c>
      <c r="C1419" s="353" t="s">
        <v>1749</v>
      </c>
      <c r="D1419" s="351" t="str">
        <f t="shared" si="44"/>
        <v>鳥取県日野町</v>
      </c>
      <c r="E1419" s="353">
        <v>402</v>
      </c>
      <c r="F1419" s="351">
        <f t="shared" si="45"/>
        <v>1</v>
      </c>
    </row>
    <row r="1420" spans="1:6">
      <c r="A1420" s="353">
        <v>403</v>
      </c>
      <c r="B1420" s="353" t="s">
        <v>3047</v>
      </c>
      <c r="C1420" s="353" t="s">
        <v>1978</v>
      </c>
      <c r="D1420" s="351" t="str">
        <f t="shared" si="44"/>
        <v>鳥取県江府町</v>
      </c>
      <c r="E1420" s="353">
        <v>403</v>
      </c>
      <c r="F1420" s="351">
        <f t="shared" si="45"/>
        <v>1</v>
      </c>
    </row>
    <row r="1421" spans="1:6">
      <c r="A1421" s="353">
        <v>201</v>
      </c>
      <c r="B1421" s="353" t="s">
        <v>3048</v>
      </c>
      <c r="C1421" s="353" t="s">
        <v>1146</v>
      </c>
      <c r="D1421" s="351" t="str">
        <f t="shared" si="44"/>
        <v>島根県松江市</v>
      </c>
      <c r="E1421" s="353">
        <v>201</v>
      </c>
      <c r="F1421" s="351">
        <f t="shared" si="45"/>
        <v>1</v>
      </c>
    </row>
    <row r="1422" spans="1:6">
      <c r="A1422" s="353">
        <v>202</v>
      </c>
      <c r="B1422" s="353" t="s">
        <v>3048</v>
      </c>
      <c r="C1422" s="353" t="s">
        <v>1192</v>
      </c>
      <c r="D1422" s="351" t="str">
        <f t="shared" si="44"/>
        <v>島根県浜田市</v>
      </c>
      <c r="E1422" s="353">
        <v>202</v>
      </c>
      <c r="F1422" s="351">
        <f t="shared" si="45"/>
        <v>1</v>
      </c>
    </row>
    <row r="1423" spans="1:6">
      <c r="A1423" s="353">
        <v>203</v>
      </c>
      <c r="B1423" s="353" t="s">
        <v>3048</v>
      </c>
      <c r="C1423" s="353" t="s">
        <v>1239</v>
      </c>
      <c r="D1423" s="351" t="str">
        <f t="shared" si="44"/>
        <v>島根県出雲市</v>
      </c>
      <c r="E1423" s="353">
        <v>203</v>
      </c>
      <c r="F1423" s="351">
        <f t="shared" si="45"/>
        <v>1</v>
      </c>
    </row>
    <row r="1424" spans="1:6">
      <c r="A1424" s="353">
        <v>204</v>
      </c>
      <c r="B1424" s="353" t="s">
        <v>3048</v>
      </c>
      <c r="C1424" s="353" t="s">
        <v>1286</v>
      </c>
      <c r="D1424" s="351" t="str">
        <f t="shared" si="44"/>
        <v>島根県益田市</v>
      </c>
      <c r="E1424" s="353">
        <v>204</v>
      </c>
      <c r="F1424" s="351">
        <f t="shared" si="45"/>
        <v>1</v>
      </c>
    </row>
    <row r="1425" spans="1:6">
      <c r="A1425" s="353">
        <v>205</v>
      </c>
      <c r="B1425" s="353" t="s">
        <v>3048</v>
      </c>
      <c r="C1425" s="353" t="s">
        <v>1333</v>
      </c>
      <c r="D1425" s="351" t="str">
        <f t="shared" si="44"/>
        <v>島根県大田市</v>
      </c>
      <c r="E1425" s="353">
        <v>205</v>
      </c>
      <c r="F1425" s="351">
        <f t="shared" si="45"/>
        <v>1</v>
      </c>
    </row>
    <row r="1426" spans="1:6">
      <c r="A1426" s="353">
        <v>206</v>
      </c>
      <c r="B1426" s="353" t="s">
        <v>3048</v>
      </c>
      <c r="C1426" s="353" t="s">
        <v>1380</v>
      </c>
      <c r="D1426" s="351" t="str">
        <f t="shared" si="44"/>
        <v>島根県安来市</v>
      </c>
      <c r="E1426" s="353">
        <v>206</v>
      </c>
      <c r="F1426" s="351">
        <f t="shared" si="45"/>
        <v>1</v>
      </c>
    </row>
    <row r="1427" spans="1:6">
      <c r="A1427" s="353">
        <v>207</v>
      </c>
      <c r="B1427" s="353" t="s">
        <v>3048</v>
      </c>
      <c r="C1427" s="353" t="s">
        <v>1427</v>
      </c>
      <c r="D1427" s="351" t="str">
        <f t="shared" si="44"/>
        <v>島根県江津市</v>
      </c>
      <c r="E1427" s="353">
        <v>207</v>
      </c>
      <c r="F1427" s="351">
        <f t="shared" si="45"/>
        <v>1</v>
      </c>
    </row>
    <row r="1428" spans="1:6">
      <c r="A1428" s="353">
        <v>209</v>
      </c>
      <c r="B1428" s="353" t="s">
        <v>3048</v>
      </c>
      <c r="C1428" s="353" t="s">
        <v>1474</v>
      </c>
      <c r="D1428" s="351" t="str">
        <f t="shared" si="44"/>
        <v>島根県雲南市</v>
      </c>
      <c r="E1428" s="353">
        <v>209</v>
      </c>
      <c r="F1428" s="351">
        <f t="shared" si="45"/>
        <v>1</v>
      </c>
    </row>
    <row r="1429" spans="1:6">
      <c r="A1429" s="353">
        <v>343</v>
      </c>
      <c r="B1429" s="353" t="s">
        <v>3048</v>
      </c>
      <c r="C1429" s="353" t="s">
        <v>1521</v>
      </c>
      <c r="D1429" s="351" t="str">
        <f t="shared" si="44"/>
        <v>島根県奥出雲町</v>
      </c>
      <c r="E1429" s="353">
        <v>343</v>
      </c>
      <c r="F1429" s="351">
        <f t="shared" si="45"/>
        <v>1</v>
      </c>
    </row>
    <row r="1430" spans="1:6">
      <c r="A1430" s="353">
        <v>386</v>
      </c>
      <c r="B1430" s="353" t="s">
        <v>3048</v>
      </c>
      <c r="C1430" s="353" t="s">
        <v>1568</v>
      </c>
      <c r="D1430" s="351" t="str">
        <f t="shared" si="44"/>
        <v>島根県飯南町</v>
      </c>
      <c r="E1430" s="353">
        <v>386</v>
      </c>
      <c r="F1430" s="351">
        <f t="shared" si="45"/>
        <v>1</v>
      </c>
    </row>
    <row r="1431" spans="1:6">
      <c r="A1431" s="353">
        <v>441</v>
      </c>
      <c r="B1431" s="353" t="s">
        <v>3048</v>
      </c>
      <c r="C1431" s="353" t="s">
        <v>1615</v>
      </c>
      <c r="D1431" s="351" t="str">
        <f t="shared" si="44"/>
        <v>島根県川本町</v>
      </c>
      <c r="E1431" s="353">
        <v>441</v>
      </c>
      <c r="F1431" s="351">
        <f t="shared" si="45"/>
        <v>1</v>
      </c>
    </row>
    <row r="1432" spans="1:6">
      <c r="A1432" s="353">
        <v>448</v>
      </c>
      <c r="B1432" s="353" t="s">
        <v>3048</v>
      </c>
      <c r="C1432" s="353" t="s">
        <v>1662</v>
      </c>
      <c r="D1432" s="351" t="str">
        <f t="shared" si="44"/>
        <v>島根県美郷町</v>
      </c>
      <c r="E1432" s="353">
        <v>448</v>
      </c>
      <c r="F1432" s="351">
        <f t="shared" si="45"/>
        <v>1</v>
      </c>
    </row>
    <row r="1433" spans="1:6">
      <c r="A1433" s="353">
        <v>449</v>
      </c>
      <c r="B1433" s="353" t="s">
        <v>3048</v>
      </c>
      <c r="C1433" s="353" t="s">
        <v>1709</v>
      </c>
      <c r="D1433" s="351" t="str">
        <f t="shared" si="44"/>
        <v>島根県邑南町</v>
      </c>
      <c r="E1433" s="353">
        <v>449</v>
      </c>
      <c r="F1433" s="351">
        <f t="shared" si="45"/>
        <v>1</v>
      </c>
    </row>
    <row r="1434" spans="1:6">
      <c r="A1434" s="353">
        <v>501</v>
      </c>
      <c r="B1434" s="353" t="s">
        <v>3048</v>
      </c>
      <c r="C1434" s="353" t="s">
        <v>1756</v>
      </c>
      <c r="D1434" s="351" t="str">
        <f t="shared" si="44"/>
        <v>島根県津和野町</v>
      </c>
      <c r="E1434" s="353">
        <v>501</v>
      </c>
      <c r="F1434" s="351">
        <f t="shared" si="45"/>
        <v>1</v>
      </c>
    </row>
    <row r="1435" spans="1:6">
      <c r="A1435" s="353">
        <v>505</v>
      </c>
      <c r="B1435" s="353" t="s">
        <v>3048</v>
      </c>
      <c r="C1435" s="353" t="s">
        <v>1803</v>
      </c>
      <c r="D1435" s="351" t="str">
        <f t="shared" si="44"/>
        <v>島根県吉賀町</v>
      </c>
      <c r="E1435" s="353">
        <v>505</v>
      </c>
      <c r="F1435" s="351">
        <f t="shared" si="45"/>
        <v>1</v>
      </c>
    </row>
    <row r="1436" spans="1:6">
      <c r="A1436" s="353">
        <v>525</v>
      </c>
      <c r="B1436" s="353" t="s">
        <v>3048</v>
      </c>
      <c r="C1436" s="353" t="s">
        <v>1849</v>
      </c>
      <c r="D1436" s="351" t="str">
        <f t="shared" si="44"/>
        <v>島根県海士町</v>
      </c>
      <c r="E1436" s="353">
        <v>525</v>
      </c>
      <c r="F1436" s="351">
        <f t="shared" si="45"/>
        <v>1</v>
      </c>
    </row>
    <row r="1437" spans="1:6">
      <c r="A1437" s="353">
        <v>526</v>
      </c>
      <c r="B1437" s="353" t="s">
        <v>3048</v>
      </c>
      <c r="C1437" s="353" t="s">
        <v>1893</v>
      </c>
      <c r="D1437" s="351" t="str">
        <f t="shared" si="44"/>
        <v>島根県西ノ島町</v>
      </c>
      <c r="E1437" s="353">
        <v>526</v>
      </c>
      <c r="F1437" s="351">
        <f t="shared" si="45"/>
        <v>1</v>
      </c>
    </row>
    <row r="1438" spans="1:6">
      <c r="A1438" s="353">
        <v>527</v>
      </c>
      <c r="B1438" s="353" t="s">
        <v>3048</v>
      </c>
      <c r="C1438" s="353" t="s">
        <v>1935</v>
      </c>
      <c r="D1438" s="351" t="str">
        <f t="shared" si="44"/>
        <v>島根県知夫村</v>
      </c>
      <c r="E1438" s="353">
        <v>527</v>
      </c>
      <c r="F1438" s="351">
        <f t="shared" si="45"/>
        <v>1</v>
      </c>
    </row>
    <row r="1439" spans="1:6">
      <c r="A1439" s="353">
        <v>528</v>
      </c>
      <c r="B1439" s="353" t="s">
        <v>3048</v>
      </c>
      <c r="C1439" s="353" t="s">
        <v>1979</v>
      </c>
      <c r="D1439" s="351" t="str">
        <f t="shared" si="44"/>
        <v>島根県隠岐の島町</v>
      </c>
      <c r="E1439" s="353">
        <v>528</v>
      </c>
      <c r="F1439" s="351">
        <f t="shared" si="45"/>
        <v>1</v>
      </c>
    </row>
    <row r="1440" spans="1:6">
      <c r="A1440" s="353">
        <v>101</v>
      </c>
      <c r="B1440" s="353" t="s">
        <v>3049</v>
      </c>
      <c r="C1440" s="353" t="s">
        <v>1147</v>
      </c>
      <c r="D1440" s="351" t="str">
        <f t="shared" si="44"/>
        <v>岡山県岡山市北区</v>
      </c>
      <c r="E1440" s="353">
        <v>101</v>
      </c>
      <c r="F1440" s="351">
        <f t="shared" si="45"/>
        <v>1</v>
      </c>
    </row>
    <row r="1441" spans="1:6">
      <c r="A1441" s="353">
        <v>102</v>
      </c>
      <c r="B1441" s="353" t="s">
        <v>3049</v>
      </c>
      <c r="C1441" s="353" t="s">
        <v>1193</v>
      </c>
      <c r="D1441" s="351" t="str">
        <f t="shared" si="44"/>
        <v>岡山県岡山市中区</v>
      </c>
      <c r="E1441" s="353">
        <v>102</v>
      </c>
      <c r="F1441" s="351">
        <f t="shared" si="45"/>
        <v>1</v>
      </c>
    </row>
    <row r="1442" spans="1:6">
      <c r="A1442" s="353">
        <v>103</v>
      </c>
      <c r="B1442" s="353" t="s">
        <v>3049</v>
      </c>
      <c r="C1442" s="353" t="s">
        <v>1240</v>
      </c>
      <c r="D1442" s="351" t="str">
        <f t="shared" si="44"/>
        <v>岡山県岡山市東区</v>
      </c>
      <c r="E1442" s="353">
        <v>103</v>
      </c>
      <c r="F1442" s="351">
        <f t="shared" si="45"/>
        <v>1</v>
      </c>
    </row>
    <row r="1443" spans="1:6">
      <c r="A1443" s="353">
        <v>104</v>
      </c>
      <c r="B1443" s="353" t="s">
        <v>3049</v>
      </c>
      <c r="C1443" s="353" t="s">
        <v>1287</v>
      </c>
      <c r="D1443" s="351" t="str">
        <f t="shared" si="44"/>
        <v>岡山県岡山市南区</v>
      </c>
      <c r="E1443" s="353">
        <v>104</v>
      </c>
      <c r="F1443" s="351">
        <f t="shared" si="45"/>
        <v>1</v>
      </c>
    </row>
    <row r="1444" spans="1:6">
      <c r="A1444" s="353">
        <v>202</v>
      </c>
      <c r="B1444" s="353" t="s">
        <v>3049</v>
      </c>
      <c r="C1444" s="353" t="s">
        <v>1334</v>
      </c>
      <c r="D1444" s="351" t="str">
        <f t="shared" si="44"/>
        <v>岡山県倉敷市</v>
      </c>
      <c r="E1444" s="353">
        <v>202</v>
      </c>
      <c r="F1444" s="351">
        <f t="shared" si="45"/>
        <v>1</v>
      </c>
    </row>
    <row r="1445" spans="1:6">
      <c r="A1445" s="353">
        <v>203</v>
      </c>
      <c r="B1445" s="353" t="s">
        <v>3049</v>
      </c>
      <c r="C1445" s="353" t="s">
        <v>1381</v>
      </c>
      <c r="D1445" s="351" t="str">
        <f t="shared" si="44"/>
        <v>岡山県津山市</v>
      </c>
      <c r="E1445" s="353">
        <v>203</v>
      </c>
      <c r="F1445" s="351">
        <f t="shared" si="45"/>
        <v>1</v>
      </c>
    </row>
    <row r="1446" spans="1:6">
      <c r="A1446" s="353">
        <v>204</v>
      </c>
      <c r="B1446" s="353" t="s">
        <v>3049</v>
      </c>
      <c r="C1446" s="353" t="s">
        <v>1428</v>
      </c>
      <c r="D1446" s="351" t="str">
        <f t="shared" si="44"/>
        <v>岡山県玉野市</v>
      </c>
      <c r="E1446" s="353">
        <v>204</v>
      </c>
      <c r="F1446" s="351">
        <f t="shared" si="45"/>
        <v>1</v>
      </c>
    </row>
    <row r="1447" spans="1:6">
      <c r="A1447" s="353">
        <v>205</v>
      </c>
      <c r="B1447" s="353" t="s">
        <v>3049</v>
      </c>
      <c r="C1447" s="353" t="s">
        <v>1475</v>
      </c>
      <c r="D1447" s="351" t="str">
        <f t="shared" si="44"/>
        <v>岡山県笠岡市</v>
      </c>
      <c r="E1447" s="353">
        <v>205</v>
      </c>
      <c r="F1447" s="351">
        <f t="shared" si="45"/>
        <v>1</v>
      </c>
    </row>
    <row r="1448" spans="1:6">
      <c r="A1448" s="353">
        <v>207</v>
      </c>
      <c r="B1448" s="353" t="s">
        <v>3049</v>
      </c>
      <c r="C1448" s="353" t="s">
        <v>1522</v>
      </c>
      <c r="D1448" s="351" t="str">
        <f t="shared" si="44"/>
        <v>岡山県井原市</v>
      </c>
      <c r="E1448" s="353">
        <v>207</v>
      </c>
      <c r="F1448" s="351">
        <f t="shared" si="45"/>
        <v>1</v>
      </c>
    </row>
    <row r="1449" spans="1:6">
      <c r="A1449" s="353">
        <v>208</v>
      </c>
      <c r="B1449" s="353" t="s">
        <v>3049</v>
      </c>
      <c r="C1449" s="353" t="s">
        <v>1569</v>
      </c>
      <c r="D1449" s="351" t="str">
        <f t="shared" si="44"/>
        <v>岡山県総社市</v>
      </c>
      <c r="E1449" s="353">
        <v>208</v>
      </c>
      <c r="F1449" s="351">
        <f t="shared" si="45"/>
        <v>1</v>
      </c>
    </row>
    <row r="1450" spans="1:6">
      <c r="A1450" s="353">
        <v>209</v>
      </c>
      <c r="B1450" s="353" t="s">
        <v>3049</v>
      </c>
      <c r="C1450" s="353" t="s">
        <v>1616</v>
      </c>
      <c r="D1450" s="351" t="str">
        <f t="shared" si="44"/>
        <v>岡山県高梁市</v>
      </c>
      <c r="E1450" s="353">
        <v>209</v>
      </c>
      <c r="F1450" s="351">
        <f t="shared" si="45"/>
        <v>1</v>
      </c>
    </row>
    <row r="1451" spans="1:6">
      <c r="A1451" s="353">
        <v>210</v>
      </c>
      <c r="B1451" s="353" t="s">
        <v>3049</v>
      </c>
      <c r="C1451" s="353" t="s">
        <v>1663</v>
      </c>
      <c r="D1451" s="351" t="str">
        <f t="shared" si="44"/>
        <v>岡山県新見市</v>
      </c>
      <c r="E1451" s="353">
        <v>210</v>
      </c>
      <c r="F1451" s="351">
        <f t="shared" si="45"/>
        <v>1</v>
      </c>
    </row>
    <row r="1452" spans="1:6">
      <c r="A1452" s="353">
        <v>211</v>
      </c>
      <c r="B1452" s="353" t="s">
        <v>3049</v>
      </c>
      <c r="C1452" s="353" t="s">
        <v>1710</v>
      </c>
      <c r="D1452" s="351" t="str">
        <f t="shared" si="44"/>
        <v>岡山県備前市</v>
      </c>
      <c r="E1452" s="353">
        <v>211</v>
      </c>
      <c r="F1452" s="351">
        <f t="shared" si="45"/>
        <v>1</v>
      </c>
    </row>
    <row r="1453" spans="1:6">
      <c r="A1453" s="353">
        <v>212</v>
      </c>
      <c r="B1453" s="353" t="s">
        <v>3049</v>
      </c>
      <c r="C1453" s="353" t="s">
        <v>1757</v>
      </c>
      <c r="D1453" s="351" t="str">
        <f t="shared" si="44"/>
        <v>岡山県瀬戸内市</v>
      </c>
      <c r="E1453" s="353">
        <v>212</v>
      </c>
      <c r="F1453" s="351">
        <f t="shared" si="45"/>
        <v>1</v>
      </c>
    </row>
    <row r="1454" spans="1:6">
      <c r="A1454" s="353">
        <v>213</v>
      </c>
      <c r="B1454" s="353" t="s">
        <v>3049</v>
      </c>
      <c r="C1454" s="353" t="s">
        <v>1804</v>
      </c>
      <c r="D1454" s="351" t="str">
        <f t="shared" si="44"/>
        <v>岡山県赤磐市</v>
      </c>
      <c r="E1454" s="353">
        <v>213</v>
      </c>
      <c r="F1454" s="351">
        <f t="shared" si="45"/>
        <v>1</v>
      </c>
    </row>
    <row r="1455" spans="1:6">
      <c r="A1455" s="353">
        <v>214</v>
      </c>
      <c r="B1455" s="353" t="s">
        <v>3049</v>
      </c>
      <c r="C1455" s="353" t="s">
        <v>1850</v>
      </c>
      <c r="D1455" s="351" t="str">
        <f t="shared" si="44"/>
        <v>岡山県真庭市</v>
      </c>
      <c r="E1455" s="353">
        <v>214</v>
      </c>
      <c r="F1455" s="351">
        <f t="shared" si="45"/>
        <v>1</v>
      </c>
    </row>
    <row r="1456" spans="1:6">
      <c r="A1456" s="353">
        <v>215</v>
      </c>
      <c r="B1456" s="353" t="s">
        <v>3049</v>
      </c>
      <c r="C1456" s="353" t="s">
        <v>1894</v>
      </c>
      <c r="D1456" s="351" t="str">
        <f t="shared" si="44"/>
        <v>岡山県美作市</v>
      </c>
      <c r="E1456" s="353">
        <v>215</v>
      </c>
      <c r="F1456" s="351">
        <f t="shared" si="45"/>
        <v>1</v>
      </c>
    </row>
    <row r="1457" spans="1:6">
      <c r="A1457" s="353">
        <v>216</v>
      </c>
      <c r="B1457" s="353" t="s">
        <v>3049</v>
      </c>
      <c r="C1457" s="353" t="s">
        <v>1936</v>
      </c>
      <c r="D1457" s="351" t="str">
        <f t="shared" si="44"/>
        <v>岡山県浅口市</v>
      </c>
      <c r="E1457" s="353">
        <v>216</v>
      </c>
      <c r="F1457" s="351">
        <f t="shared" si="45"/>
        <v>1</v>
      </c>
    </row>
    <row r="1458" spans="1:6">
      <c r="A1458" s="353">
        <v>346</v>
      </c>
      <c r="B1458" s="353" t="s">
        <v>3049</v>
      </c>
      <c r="C1458" s="353" t="s">
        <v>1980</v>
      </c>
      <c r="D1458" s="351" t="str">
        <f t="shared" si="44"/>
        <v>岡山県和気町</v>
      </c>
      <c r="E1458" s="353">
        <v>346</v>
      </c>
      <c r="F1458" s="351">
        <f t="shared" si="45"/>
        <v>1</v>
      </c>
    </row>
    <row r="1459" spans="1:6">
      <c r="A1459" s="353">
        <v>423</v>
      </c>
      <c r="B1459" s="353" t="s">
        <v>3049</v>
      </c>
      <c r="C1459" s="353" t="s">
        <v>2019</v>
      </c>
      <c r="D1459" s="351" t="str">
        <f t="shared" si="44"/>
        <v>岡山県早島町</v>
      </c>
      <c r="E1459" s="353">
        <v>423</v>
      </c>
      <c r="F1459" s="351">
        <f t="shared" si="45"/>
        <v>1</v>
      </c>
    </row>
    <row r="1460" spans="1:6">
      <c r="A1460" s="353">
        <v>445</v>
      </c>
      <c r="B1460" s="353" t="s">
        <v>3049</v>
      </c>
      <c r="C1460" s="353" t="s">
        <v>2057</v>
      </c>
      <c r="D1460" s="351" t="str">
        <f t="shared" si="44"/>
        <v>岡山県里庄町</v>
      </c>
      <c r="E1460" s="353">
        <v>445</v>
      </c>
      <c r="F1460" s="351">
        <f t="shared" si="45"/>
        <v>1</v>
      </c>
    </row>
    <row r="1461" spans="1:6">
      <c r="A1461" s="353">
        <v>461</v>
      </c>
      <c r="B1461" s="353" t="s">
        <v>3049</v>
      </c>
      <c r="C1461" s="353" t="s">
        <v>2092</v>
      </c>
      <c r="D1461" s="351" t="str">
        <f t="shared" si="44"/>
        <v>岡山県矢掛町</v>
      </c>
      <c r="E1461" s="353">
        <v>461</v>
      </c>
      <c r="F1461" s="351">
        <f t="shared" si="45"/>
        <v>1</v>
      </c>
    </row>
    <row r="1462" spans="1:6">
      <c r="A1462" s="353">
        <v>586</v>
      </c>
      <c r="B1462" s="353" t="s">
        <v>3049</v>
      </c>
      <c r="C1462" s="353" t="s">
        <v>2126</v>
      </c>
      <c r="D1462" s="351" t="str">
        <f t="shared" si="44"/>
        <v>岡山県新庄村</v>
      </c>
      <c r="E1462" s="353">
        <v>586</v>
      </c>
      <c r="F1462" s="351">
        <f t="shared" si="45"/>
        <v>1</v>
      </c>
    </row>
    <row r="1463" spans="1:6">
      <c r="A1463" s="353">
        <v>606</v>
      </c>
      <c r="B1463" s="353" t="s">
        <v>3049</v>
      </c>
      <c r="C1463" s="353" t="s">
        <v>2160</v>
      </c>
      <c r="D1463" s="351" t="str">
        <f t="shared" si="44"/>
        <v>岡山県鏡野町</v>
      </c>
      <c r="E1463" s="353">
        <v>606</v>
      </c>
      <c r="F1463" s="351">
        <f t="shared" si="45"/>
        <v>1</v>
      </c>
    </row>
    <row r="1464" spans="1:6">
      <c r="A1464" s="353">
        <v>622</v>
      </c>
      <c r="B1464" s="353" t="s">
        <v>3049</v>
      </c>
      <c r="C1464" s="353" t="s">
        <v>2195</v>
      </c>
      <c r="D1464" s="351" t="str">
        <f t="shared" si="44"/>
        <v>岡山県勝央町</v>
      </c>
      <c r="E1464" s="353">
        <v>622</v>
      </c>
      <c r="F1464" s="351">
        <f t="shared" si="45"/>
        <v>1</v>
      </c>
    </row>
    <row r="1465" spans="1:6">
      <c r="A1465" s="353">
        <v>623</v>
      </c>
      <c r="B1465" s="353" t="s">
        <v>3049</v>
      </c>
      <c r="C1465" s="353" t="s">
        <v>2227</v>
      </c>
      <c r="D1465" s="351" t="str">
        <f t="shared" si="44"/>
        <v>岡山県奈義町</v>
      </c>
      <c r="E1465" s="353">
        <v>623</v>
      </c>
      <c r="F1465" s="351">
        <f t="shared" si="45"/>
        <v>1</v>
      </c>
    </row>
    <row r="1466" spans="1:6">
      <c r="A1466" s="353">
        <v>643</v>
      </c>
      <c r="B1466" s="353" t="s">
        <v>3049</v>
      </c>
      <c r="C1466" s="353" t="s">
        <v>2259</v>
      </c>
      <c r="D1466" s="351" t="str">
        <f t="shared" si="44"/>
        <v>岡山県西粟倉村</v>
      </c>
      <c r="E1466" s="353">
        <v>643</v>
      </c>
      <c r="F1466" s="351">
        <f t="shared" si="45"/>
        <v>1</v>
      </c>
    </row>
    <row r="1467" spans="1:6">
      <c r="A1467" s="353">
        <v>663</v>
      </c>
      <c r="B1467" s="353" t="s">
        <v>3049</v>
      </c>
      <c r="C1467" s="353" t="s">
        <v>2289</v>
      </c>
      <c r="D1467" s="351" t="str">
        <f t="shared" si="44"/>
        <v>岡山県久米南町</v>
      </c>
      <c r="E1467" s="353">
        <v>663</v>
      </c>
      <c r="F1467" s="351">
        <f t="shared" si="45"/>
        <v>1</v>
      </c>
    </row>
    <row r="1468" spans="1:6">
      <c r="A1468" s="353">
        <v>666</v>
      </c>
      <c r="B1468" s="353" t="s">
        <v>3049</v>
      </c>
      <c r="C1468" s="353" t="s">
        <v>2317</v>
      </c>
      <c r="D1468" s="351" t="str">
        <f t="shared" si="44"/>
        <v>岡山県美咲町</v>
      </c>
      <c r="E1468" s="353">
        <v>666</v>
      </c>
      <c r="F1468" s="351">
        <f t="shared" si="45"/>
        <v>1</v>
      </c>
    </row>
    <row r="1469" spans="1:6">
      <c r="A1469" s="353">
        <v>681</v>
      </c>
      <c r="B1469" s="353" t="s">
        <v>3049</v>
      </c>
      <c r="C1469" s="353" t="s">
        <v>2345</v>
      </c>
      <c r="D1469" s="351" t="str">
        <f t="shared" si="44"/>
        <v>岡山県吉備中央町</v>
      </c>
      <c r="E1469" s="353">
        <v>681</v>
      </c>
      <c r="F1469" s="351">
        <f t="shared" si="45"/>
        <v>1</v>
      </c>
    </row>
    <row r="1470" spans="1:6">
      <c r="A1470" s="353">
        <v>101</v>
      </c>
      <c r="B1470" s="353" t="s">
        <v>3050</v>
      </c>
      <c r="C1470" s="353" t="s">
        <v>3051</v>
      </c>
      <c r="D1470" s="351" t="str">
        <f t="shared" si="44"/>
        <v>広島県広島市中区</v>
      </c>
      <c r="E1470" s="353">
        <v>101</v>
      </c>
      <c r="F1470" s="351">
        <f t="shared" si="45"/>
        <v>1</v>
      </c>
    </row>
    <row r="1471" spans="1:6">
      <c r="A1471" s="353">
        <v>102</v>
      </c>
      <c r="B1471" s="353" t="s">
        <v>3050</v>
      </c>
      <c r="C1471" s="353" t="s">
        <v>3052</v>
      </c>
      <c r="D1471" s="351" t="str">
        <f t="shared" si="44"/>
        <v>広島県広島市東区</v>
      </c>
      <c r="E1471" s="353">
        <v>102</v>
      </c>
      <c r="F1471" s="351">
        <f t="shared" si="45"/>
        <v>1</v>
      </c>
    </row>
    <row r="1472" spans="1:6">
      <c r="A1472" s="353">
        <v>103</v>
      </c>
      <c r="B1472" s="353" t="s">
        <v>3050</v>
      </c>
      <c r="C1472" s="353" t="s">
        <v>3053</v>
      </c>
      <c r="D1472" s="351" t="str">
        <f t="shared" si="44"/>
        <v>広島県広島市南区</v>
      </c>
      <c r="E1472" s="353">
        <v>103</v>
      </c>
      <c r="F1472" s="351">
        <f t="shared" si="45"/>
        <v>1</v>
      </c>
    </row>
    <row r="1473" spans="1:6">
      <c r="A1473" s="353">
        <v>104</v>
      </c>
      <c r="B1473" s="353" t="s">
        <v>3050</v>
      </c>
      <c r="C1473" s="353" t="s">
        <v>3054</v>
      </c>
      <c r="D1473" s="351" t="str">
        <f t="shared" si="44"/>
        <v>広島県広島市西区</v>
      </c>
      <c r="E1473" s="353">
        <v>104</v>
      </c>
      <c r="F1473" s="351">
        <f t="shared" si="45"/>
        <v>1</v>
      </c>
    </row>
    <row r="1474" spans="1:6">
      <c r="A1474" s="353">
        <v>105</v>
      </c>
      <c r="B1474" s="353" t="s">
        <v>3050</v>
      </c>
      <c r="C1474" s="353" t="s">
        <v>3055</v>
      </c>
      <c r="D1474" s="351" t="str">
        <f t="shared" si="44"/>
        <v>広島県広島市安佐南区</v>
      </c>
      <c r="E1474" s="353">
        <v>105</v>
      </c>
      <c r="F1474" s="351">
        <f t="shared" si="45"/>
        <v>1</v>
      </c>
    </row>
    <row r="1475" spans="1:6">
      <c r="A1475" s="353">
        <v>106</v>
      </c>
      <c r="B1475" s="353" t="s">
        <v>3050</v>
      </c>
      <c r="C1475" s="353" t="s">
        <v>3056</v>
      </c>
      <c r="D1475" s="351" t="str">
        <f t="shared" ref="D1475:D1538" si="46">B1475&amp;C1475</f>
        <v>広島県広島市安佐北区</v>
      </c>
      <c r="E1475" s="353">
        <v>106</v>
      </c>
      <c r="F1475" s="351">
        <f t="shared" ref="F1475:F1538" si="47">COUNTIF(D:D,D1475)</f>
        <v>1</v>
      </c>
    </row>
    <row r="1476" spans="1:6">
      <c r="A1476" s="353">
        <v>107</v>
      </c>
      <c r="B1476" s="353" t="s">
        <v>3050</v>
      </c>
      <c r="C1476" s="353" t="s">
        <v>3057</v>
      </c>
      <c r="D1476" s="351" t="str">
        <f t="shared" si="46"/>
        <v>広島県広島市安芸区</v>
      </c>
      <c r="E1476" s="353">
        <v>107</v>
      </c>
      <c r="F1476" s="351">
        <f t="shared" si="47"/>
        <v>1</v>
      </c>
    </row>
    <row r="1477" spans="1:6">
      <c r="A1477" s="353">
        <v>108</v>
      </c>
      <c r="B1477" s="353" t="s">
        <v>3050</v>
      </c>
      <c r="C1477" s="353" t="s">
        <v>3058</v>
      </c>
      <c r="D1477" s="351" t="str">
        <f t="shared" si="46"/>
        <v>広島県広島市佐伯区</v>
      </c>
      <c r="E1477" s="353">
        <v>108</v>
      </c>
      <c r="F1477" s="351">
        <f t="shared" si="47"/>
        <v>1</v>
      </c>
    </row>
    <row r="1478" spans="1:6">
      <c r="A1478" s="353">
        <v>202</v>
      </c>
      <c r="B1478" s="353" t="s">
        <v>3050</v>
      </c>
      <c r="C1478" s="353" t="s">
        <v>1523</v>
      </c>
      <c r="D1478" s="351" t="str">
        <f t="shared" si="46"/>
        <v>広島県呉市</v>
      </c>
      <c r="E1478" s="353">
        <v>202</v>
      </c>
      <c r="F1478" s="351">
        <f t="shared" si="47"/>
        <v>1</v>
      </c>
    </row>
    <row r="1479" spans="1:6">
      <c r="A1479" s="353">
        <v>203</v>
      </c>
      <c r="B1479" s="353" t="s">
        <v>3050</v>
      </c>
      <c r="C1479" s="353" t="s">
        <v>1570</v>
      </c>
      <c r="D1479" s="351" t="str">
        <f t="shared" si="46"/>
        <v>広島県竹原市</v>
      </c>
      <c r="E1479" s="353">
        <v>203</v>
      </c>
      <c r="F1479" s="351">
        <f t="shared" si="47"/>
        <v>1</v>
      </c>
    </row>
    <row r="1480" spans="1:6">
      <c r="A1480" s="353">
        <v>204</v>
      </c>
      <c r="B1480" s="353" t="s">
        <v>3050</v>
      </c>
      <c r="C1480" s="353" t="s">
        <v>1617</v>
      </c>
      <c r="D1480" s="351" t="str">
        <f t="shared" si="46"/>
        <v>広島県三原市</v>
      </c>
      <c r="E1480" s="353">
        <v>204</v>
      </c>
      <c r="F1480" s="351">
        <f t="shared" si="47"/>
        <v>1</v>
      </c>
    </row>
    <row r="1481" spans="1:6">
      <c r="A1481" s="353">
        <v>205</v>
      </c>
      <c r="B1481" s="353" t="s">
        <v>3050</v>
      </c>
      <c r="C1481" s="353" t="s">
        <v>1664</v>
      </c>
      <c r="D1481" s="351" t="str">
        <f t="shared" si="46"/>
        <v>広島県尾道市</v>
      </c>
      <c r="E1481" s="353">
        <v>205</v>
      </c>
      <c r="F1481" s="351">
        <f t="shared" si="47"/>
        <v>1</v>
      </c>
    </row>
    <row r="1482" spans="1:6">
      <c r="A1482" s="353">
        <v>207</v>
      </c>
      <c r="B1482" s="353" t="s">
        <v>3050</v>
      </c>
      <c r="C1482" s="353" t="s">
        <v>1711</v>
      </c>
      <c r="D1482" s="351" t="str">
        <f t="shared" si="46"/>
        <v>広島県福山市</v>
      </c>
      <c r="E1482" s="353">
        <v>207</v>
      </c>
      <c r="F1482" s="351">
        <f t="shared" si="47"/>
        <v>1</v>
      </c>
    </row>
    <row r="1483" spans="1:6">
      <c r="A1483" s="353">
        <v>208</v>
      </c>
      <c r="B1483" s="353" t="s">
        <v>3050</v>
      </c>
      <c r="C1483" s="353" t="s">
        <v>1758</v>
      </c>
      <c r="D1483" s="351" t="str">
        <f t="shared" si="46"/>
        <v>広島県府中市</v>
      </c>
      <c r="E1483" s="353">
        <v>208</v>
      </c>
      <c r="F1483" s="351">
        <f t="shared" si="47"/>
        <v>1</v>
      </c>
    </row>
    <row r="1484" spans="1:6">
      <c r="A1484" s="353">
        <v>209</v>
      </c>
      <c r="B1484" s="353" t="s">
        <v>3050</v>
      </c>
      <c r="C1484" s="353" t="s">
        <v>1805</v>
      </c>
      <c r="D1484" s="351" t="str">
        <f t="shared" si="46"/>
        <v>広島県三次市</v>
      </c>
      <c r="E1484" s="353">
        <v>209</v>
      </c>
      <c r="F1484" s="351">
        <f t="shared" si="47"/>
        <v>1</v>
      </c>
    </row>
    <row r="1485" spans="1:6">
      <c r="A1485" s="353">
        <v>210</v>
      </c>
      <c r="B1485" s="353" t="s">
        <v>3050</v>
      </c>
      <c r="C1485" s="353" t="s">
        <v>1851</v>
      </c>
      <c r="D1485" s="351" t="str">
        <f t="shared" si="46"/>
        <v>広島県庄原市</v>
      </c>
      <c r="E1485" s="353">
        <v>210</v>
      </c>
      <c r="F1485" s="351">
        <f t="shared" si="47"/>
        <v>1</v>
      </c>
    </row>
    <row r="1486" spans="1:6">
      <c r="A1486" s="353">
        <v>211</v>
      </c>
      <c r="B1486" s="353" t="s">
        <v>3050</v>
      </c>
      <c r="C1486" s="353" t="s">
        <v>1895</v>
      </c>
      <c r="D1486" s="351" t="str">
        <f t="shared" si="46"/>
        <v>広島県大竹市</v>
      </c>
      <c r="E1486" s="353">
        <v>211</v>
      </c>
      <c r="F1486" s="351">
        <f t="shared" si="47"/>
        <v>1</v>
      </c>
    </row>
    <row r="1487" spans="1:6">
      <c r="A1487" s="353">
        <v>212</v>
      </c>
      <c r="B1487" s="353" t="s">
        <v>3050</v>
      </c>
      <c r="C1487" s="353" t="s">
        <v>1937</v>
      </c>
      <c r="D1487" s="351" t="str">
        <f t="shared" si="46"/>
        <v>広島県東広島市</v>
      </c>
      <c r="E1487" s="353">
        <v>212</v>
      </c>
      <c r="F1487" s="351">
        <f t="shared" si="47"/>
        <v>1</v>
      </c>
    </row>
    <row r="1488" spans="1:6">
      <c r="A1488" s="353">
        <v>213</v>
      </c>
      <c r="B1488" s="353" t="s">
        <v>3050</v>
      </c>
      <c r="C1488" s="353" t="s">
        <v>1981</v>
      </c>
      <c r="D1488" s="351" t="str">
        <f t="shared" si="46"/>
        <v>広島県廿日市市</v>
      </c>
      <c r="E1488" s="353">
        <v>213</v>
      </c>
      <c r="F1488" s="351">
        <f t="shared" si="47"/>
        <v>1</v>
      </c>
    </row>
    <row r="1489" spans="1:6">
      <c r="A1489" s="353">
        <v>214</v>
      </c>
      <c r="B1489" s="353" t="s">
        <v>3050</v>
      </c>
      <c r="C1489" s="353" t="s">
        <v>2020</v>
      </c>
      <c r="D1489" s="351" t="str">
        <f t="shared" si="46"/>
        <v>広島県安芸高田市</v>
      </c>
      <c r="E1489" s="353">
        <v>214</v>
      </c>
      <c r="F1489" s="351">
        <f t="shared" si="47"/>
        <v>1</v>
      </c>
    </row>
    <row r="1490" spans="1:6">
      <c r="A1490" s="353">
        <v>215</v>
      </c>
      <c r="B1490" s="353" t="s">
        <v>3050</v>
      </c>
      <c r="C1490" s="353" t="s">
        <v>2058</v>
      </c>
      <c r="D1490" s="351" t="str">
        <f t="shared" si="46"/>
        <v>広島県江田島市</v>
      </c>
      <c r="E1490" s="353">
        <v>215</v>
      </c>
      <c r="F1490" s="351">
        <f t="shared" si="47"/>
        <v>1</v>
      </c>
    </row>
    <row r="1491" spans="1:6">
      <c r="A1491" s="353">
        <v>302</v>
      </c>
      <c r="B1491" s="353" t="s">
        <v>3050</v>
      </c>
      <c r="C1491" s="353" t="s">
        <v>2093</v>
      </c>
      <c r="D1491" s="351" t="str">
        <f t="shared" si="46"/>
        <v>広島県府中町</v>
      </c>
      <c r="E1491" s="353">
        <v>302</v>
      </c>
      <c r="F1491" s="351">
        <f t="shared" si="47"/>
        <v>1</v>
      </c>
    </row>
    <row r="1492" spans="1:6">
      <c r="A1492" s="353">
        <v>304</v>
      </c>
      <c r="B1492" s="353" t="s">
        <v>3050</v>
      </c>
      <c r="C1492" s="353" t="s">
        <v>2127</v>
      </c>
      <c r="D1492" s="351" t="str">
        <f t="shared" si="46"/>
        <v>広島県海田町</v>
      </c>
      <c r="E1492" s="353">
        <v>304</v>
      </c>
      <c r="F1492" s="351">
        <f t="shared" si="47"/>
        <v>1</v>
      </c>
    </row>
    <row r="1493" spans="1:6">
      <c r="A1493" s="353">
        <v>307</v>
      </c>
      <c r="B1493" s="353" t="s">
        <v>3050</v>
      </c>
      <c r="C1493" s="353" t="s">
        <v>2161</v>
      </c>
      <c r="D1493" s="351" t="str">
        <f t="shared" si="46"/>
        <v>広島県熊野町</v>
      </c>
      <c r="E1493" s="353">
        <v>307</v>
      </c>
      <c r="F1493" s="351">
        <f t="shared" si="47"/>
        <v>1</v>
      </c>
    </row>
    <row r="1494" spans="1:6">
      <c r="A1494" s="353">
        <v>309</v>
      </c>
      <c r="B1494" s="353" t="s">
        <v>3050</v>
      </c>
      <c r="C1494" s="353" t="s">
        <v>2196</v>
      </c>
      <c r="D1494" s="351" t="str">
        <f t="shared" si="46"/>
        <v>広島県坂町</v>
      </c>
      <c r="E1494" s="353">
        <v>309</v>
      </c>
      <c r="F1494" s="351">
        <f t="shared" si="47"/>
        <v>1</v>
      </c>
    </row>
    <row r="1495" spans="1:6">
      <c r="A1495" s="353">
        <v>368</v>
      </c>
      <c r="B1495" s="353" t="s">
        <v>3050</v>
      </c>
      <c r="C1495" s="353" t="s">
        <v>2228</v>
      </c>
      <c r="D1495" s="351" t="str">
        <f t="shared" si="46"/>
        <v>広島県安芸太田町</v>
      </c>
      <c r="E1495" s="353">
        <v>368</v>
      </c>
      <c r="F1495" s="351">
        <f t="shared" si="47"/>
        <v>1</v>
      </c>
    </row>
    <row r="1496" spans="1:6">
      <c r="A1496" s="353">
        <v>369</v>
      </c>
      <c r="B1496" s="353" t="s">
        <v>3050</v>
      </c>
      <c r="C1496" s="353" t="s">
        <v>2260</v>
      </c>
      <c r="D1496" s="351" t="str">
        <f t="shared" si="46"/>
        <v>広島県北広島町</v>
      </c>
      <c r="E1496" s="353">
        <v>369</v>
      </c>
      <c r="F1496" s="351">
        <f t="shared" si="47"/>
        <v>1</v>
      </c>
    </row>
    <row r="1497" spans="1:6">
      <c r="A1497" s="353">
        <v>431</v>
      </c>
      <c r="B1497" s="353" t="s">
        <v>3050</v>
      </c>
      <c r="C1497" s="353" t="s">
        <v>2290</v>
      </c>
      <c r="D1497" s="351" t="str">
        <f t="shared" si="46"/>
        <v>広島県大崎上島町</v>
      </c>
      <c r="E1497" s="353">
        <v>431</v>
      </c>
      <c r="F1497" s="351">
        <f t="shared" si="47"/>
        <v>1</v>
      </c>
    </row>
    <row r="1498" spans="1:6">
      <c r="A1498" s="353">
        <v>462</v>
      </c>
      <c r="B1498" s="353" t="s">
        <v>3050</v>
      </c>
      <c r="C1498" s="353" t="s">
        <v>2318</v>
      </c>
      <c r="D1498" s="351" t="str">
        <f t="shared" si="46"/>
        <v>広島県世羅町</v>
      </c>
      <c r="E1498" s="353">
        <v>462</v>
      </c>
      <c r="F1498" s="351">
        <f t="shared" si="47"/>
        <v>1</v>
      </c>
    </row>
    <row r="1499" spans="1:6">
      <c r="A1499" s="353">
        <v>545</v>
      </c>
      <c r="B1499" s="353" t="s">
        <v>3050</v>
      </c>
      <c r="C1499" s="353" t="s">
        <v>2346</v>
      </c>
      <c r="D1499" s="351" t="str">
        <f t="shared" si="46"/>
        <v>広島県神石高原町</v>
      </c>
      <c r="E1499" s="353">
        <v>545</v>
      </c>
      <c r="F1499" s="351">
        <f t="shared" si="47"/>
        <v>1</v>
      </c>
    </row>
    <row r="1500" spans="1:6">
      <c r="A1500" s="353">
        <v>201</v>
      </c>
      <c r="B1500" s="353" t="s">
        <v>3059</v>
      </c>
      <c r="C1500" s="353" t="s">
        <v>1149</v>
      </c>
      <c r="D1500" s="351" t="str">
        <f t="shared" si="46"/>
        <v>山口県下関市</v>
      </c>
      <c r="E1500" s="353">
        <v>201</v>
      </c>
      <c r="F1500" s="351">
        <f t="shared" si="47"/>
        <v>1</v>
      </c>
    </row>
    <row r="1501" spans="1:6">
      <c r="A1501" s="353">
        <v>202</v>
      </c>
      <c r="B1501" s="353" t="s">
        <v>3059</v>
      </c>
      <c r="C1501" s="353" t="s">
        <v>1195</v>
      </c>
      <c r="D1501" s="351" t="str">
        <f t="shared" si="46"/>
        <v>山口県宇部市</v>
      </c>
      <c r="E1501" s="353">
        <v>202</v>
      </c>
      <c r="F1501" s="351">
        <f t="shared" si="47"/>
        <v>1</v>
      </c>
    </row>
    <row r="1502" spans="1:6">
      <c r="A1502" s="353">
        <v>203</v>
      </c>
      <c r="B1502" s="353" t="s">
        <v>3059</v>
      </c>
      <c r="C1502" s="353" t="s">
        <v>1242</v>
      </c>
      <c r="D1502" s="351" t="str">
        <f t="shared" si="46"/>
        <v>山口県山口市</v>
      </c>
      <c r="E1502" s="353">
        <v>203</v>
      </c>
      <c r="F1502" s="351">
        <f t="shared" si="47"/>
        <v>1</v>
      </c>
    </row>
    <row r="1503" spans="1:6">
      <c r="A1503" s="353">
        <v>204</v>
      </c>
      <c r="B1503" s="353" t="s">
        <v>3059</v>
      </c>
      <c r="C1503" s="353" t="s">
        <v>1289</v>
      </c>
      <c r="D1503" s="351" t="str">
        <f t="shared" si="46"/>
        <v>山口県萩市</v>
      </c>
      <c r="E1503" s="353">
        <v>204</v>
      </c>
      <c r="F1503" s="351">
        <f t="shared" si="47"/>
        <v>1</v>
      </c>
    </row>
    <row r="1504" spans="1:6">
      <c r="A1504" s="353">
        <v>206</v>
      </c>
      <c r="B1504" s="353" t="s">
        <v>3059</v>
      </c>
      <c r="C1504" s="353" t="s">
        <v>1336</v>
      </c>
      <c r="D1504" s="351" t="str">
        <f t="shared" si="46"/>
        <v>山口県防府市</v>
      </c>
      <c r="E1504" s="353">
        <v>206</v>
      </c>
      <c r="F1504" s="351">
        <f t="shared" si="47"/>
        <v>1</v>
      </c>
    </row>
    <row r="1505" spans="1:6">
      <c r="A1505" s="353">
        <v>207</v>
      </c>
      <c r="B1505" s="353" t="s">
        <v>3059</v>
      </c>
      <c r="C1505" s="353" t="s">
        <v>1383</v>
      </c>
      <c r="D1505" s="351" t="str">
        <f t="shared" si="46"/>
        <v>山口県下松市</v>
      </c>
      <c r="E1505" s="353">
        <v>207</v>
      </c>
      <c r="F1505" s="351">
        <f t="shared" si="47"/>
        <v>1</v>
      </c>
    </row>
    <row r="1506" spans="1:6">
      <c r="A1506" s="353">
        <v>208</v>
      </c>
      <c r="B1506" s="353" t="s">
        <v>3059</v>
      </c>
      <c r="C1506" s="353" t="s">
        <v>1430</v>
      </c>
      <c r="D1506" s="351" t="str">
        <f t="shared" si="46"/>
        <v>山口県岩国市</v>
      </c>
      <c r="E1506" s="353">
        <v>208</v>
      </c>
      <c r="F1506" s="351">
        <f t="shared" si="47"/>
        <v>1</v>
      </c>
    </row>
    <row r="1507" spans="1:6">
      <c r="A1507" s="353">
        <v>210</v>
      </c>
      <c r="B1507" s="353" t="s">
        <v>3059</v>
      </c>
      <c r="C1507" s="353" t="s">
        <v>1477</v>
      </c>
      <c r="D1507" s="351" t="str">
        <f t="shared" si="46"/>
        <v>山口県光市</v>
      </c>
      <c r="E1507" s="353">
        <v>210</v>
      </c>
      <c r="F1507" s="351">
        <f t="shared" si="47"/>
        <v>1</v>
      </c>
    </row>
    <row r="1508" spans="1:6">
      <c r="A1508" s="353">
        <v>211</v>
      </c>
      <c r="B1508" s="353" t="s">
        <v>3059</v>
      </c>
      <c r="C1508" s="353" t="s">
        <v>1524</v>
      </c>
      <c r="D1508" s="351" t="str">
        <f t="shared" si="46"/>
        <v>山口県長門市</v>
      </c>
      <c r="E1508" s="353">
        <v>211</v>
      </c>
      <c r="F1508" s="351">
        <f t="shared" si="47"/>
        <v>1</v>
      </c>
    </row>
    <row r="1509" spans="1:6">
      <c r="A1509" s="353">
        <v>212</v>
      </c>
      <c r="B1509" s="353" t="s">
        <v>3059</v>
      </c>
      <c r="C1509" s="353" t="s">
        <v>1571</v>
      </c>
      <c r="D1509" s="351" t="str">
        <f t="shared" si="46"/>
        <v>山口県柳井市</v>
      </c>
      <c r="E1509" s="353">
        <v>212</v>
      </c>
      <c r="F1509" s="351">
        <f t="shared" si="47"/>
        <v>1</v>
      </c>
    </row>
    <row r="1510" spans="1:6">
      <c r="A1510" s="353">
        <v>213</v>
      </c>
      <c r="B1510" s="353" t="s">
        <v>3059</v>
      </c>
      <c r="C1510" s="353" t="s">
        <v>1618</v>
      </c>
      <c r="D1510" s="351" t="str">
        <f t="shared" si="46"/>
        <v>山口県美祢市</v>
      </c>
      <c r="E1510" s="353">
        <v>213</v>
      </c>
      <c r="F1510" s="351">
        <f t="shared" si="47"/>
        <v>1</v>
      </c>
    </row>
    <row r="1511" spans="1:6">
      <c r="A1511" s="353">
        <v>215</v>
      </c>
      <c r="B1511" s="353" t="s">
        <v>3059</v>
      </c>
      <c r="C1511" s="353" t="s">
        <v>1665</v>
      </c>
      <c r="D1511" s="351" t="str">
        <f t="shared" si="46"/>
        <v>山口県周南市</v>
      </c>
      <c r="E1511" s="353">
        <v>215</v>
      </c>
      <c r="F1511" s="351">
        <f t="shared" si="47"/>
        <v>1</v>
      </c>
    </row>
    <row r="1512" spans="1:6">
      <c r="A1512" s="353">
        <v>216</v>
      </c>
      <c r="B1512" s="353" t="s">
        <v>3059</v>
      </c>
      <c r="C1512" s="353" t="s">
        <v>1712</v>
      </c>
      <c r="D1512" s="351" t="str">
        <f t="shared" si="46"/>
        <v>山口県山陽小野田市</v>
      </c>
      <c r="E1512" s="353">
        <v>216</v>
      </c>
      <c r="F1512" s="351">
        <f t="shared" si="47"/>
        <v>1</v>
      </c>
    </row>
    <row r="1513" spans="1:6">
      <c r="A1513" s="353">
        <v>305</v>
      </c>
      <c r="B1513" s="353" t="s">
        <v>3059</v>
      </c>
      <c r="C1513" s="353" t="s">
        <v>1759</v>
      </c>
      <c r="D1513" s="351" t="str">
        <f t="shared" si="46"/>
        <v>山口県周防大島町</v>
      </c>
      <c r="E1513" s="353">
        <v>305</v>
      </c>
      <c r="F1513" s="351">
        <f t="shared" si="47"/>
        <v>1</v>
      </c>
    </row>
    <row r="1514" spans="1:6">
      <c r="A1514" s="353">
        <v>321</v>
      </c>
      <c r="B1514" s="353" t="s">
        <v>3059</v>
      </c>
      <c r="C1514" s="353" t="s">
        <v>1806</v>
      </c>
      <c r="D1514" s="351" t="str">
        <f t="shared" si="46"/>
        <v>山口県和木町</v>
      </c>
      <c r="E1514" s="353">
        <v>321</v>
      </c>
      <c r="F1514" s="351">
        <f t="shared" si="47"/>
        <v>1</v>
      </c>
    </row>
    <row r="1515" spans="1:6">
      <c r="A1515" s="353">
        <v>341</v>
      </c>
      <c r="B1515" s="353" t="s">
        <v>3059</v>
      </c>
      <c r="C1515" s="353" t="s">
        <v>1852</v>
      </c>
      <c r="D1515" s="351" t="str">
        <f t="shared" si="46"/>
        <v>山口県上関町</v>
      </c>
      <c r="E1515" s="353">
        <v>341</v>
      </c>
      <c r="F1515" s="351">
        <f t="shared" si="47"/>
        <v>1</v>
      </c>
    </row>
    <row r="1516" spans="1:6">
      <c r="A1516" s="353">
        <v>343</v>
      </c>
      <c r="B1516" s="353" t="s">
        <v>3059</v>
      </c>
      <c r="C1516" s="353" t="s">
        <v>1896</v>
      </c>
      <c r="D1516" s="351" t="str">
        <f t="shared" si="46"/>
        <v>山口県田布施町</v>
      </c>
      <c r="E1516" s="353">
        <v>343</v>
      </c>
      <c r="F1516" s="351">
        <f t="shared" si="47"/>
        <v>1</v>
      </c>
    </row>
    <row r="1517" spans="1:6">
      <c r="A1517" s="353">
        <v>344</v>
      </c>
      <c r="B1517" s="353" t="s">
        <v>3059</v>
      </c>
      <c r="C1517" s="353" t="s">
        <v>1938</v>
      </c>
      <c r="D1517" s="351" t="str">
        <f t="shared" si="46"/>
        <v>山口県平生町</v>
      </c>
      <c r="E1517" s="353">
        <v>344</v>
      </c>
      <c r="F1517" s="351">
        <f t="shared" si="47"/>
        <v>1</v>
      </c>
    </row>
    <row r="1518" spans="1:6">
      <c r="A1518" s="353">
        <v>502</v>
      </c>
      <c r="B1518" s="353" t="s">
        <v>3059</v>
      </c>
      <c r="C1518" s="353" t="s">
        <v>1982</v>
      </c>
      <c r="D1518" s="351" t="str">
        <f t="shared" si="46"/>
        <v>山口県阿武町</v>
      </c>
      <c r="E1518" s="353">
        <v>502</v>
      </c>
      <c r="F1518" s="351">
        <f t="shared" si="47"/>
        <v>1</v>
      </c>
    </row>
    <row r="1519" spans="1:6">
      <c r="A1519" s="353">
        <v>201</v>
      </c>
      <c r="B1519" s="353" t="s">
        <v>3060</v>
      </c>
      <c r="C1519" s="353" t="s">
        <v>1150</v>
      </c>
      <c r="D1519" s="351" t="str">
        <f t="shared" si="46"/>
        <v>徳島県徳島市</v>
      </c>
      <c r="E1519" s="353">
        <v>201</v>
      </c>
      <c r="F1519" s="351">
        <f t="shared" si="47"/>
        <v>1</v>
      </c>
    </row>
    <row r="1520" spans="1:6">
      <c r="A1520" s="353">
        <v>202</v>
      </c>
      <c r="B1520" s="353" t="s">
        <v>3060</v>
      </c>
      <c r="C1520" s="353" t="s">
        <v>1196</v>
      </c>
      <c r="D1520" s="351" t="str">
        <f t="shared" si="46"/>
        <v>徳島県鳴門市</v>
      </c>
      <c r="E1520" s="353">
        <v>202</v>
      </c>
      <c r="F1520" s="351">
        <f t="shared" si="47"/>
        <v>1</v>
      </c>
    </row>
    <row r="1521" spans="1:6">
      <c r="A1521" s="353">
        <v>203</v>
      </c>
      <c r="B1521" s="353" t="s">
        <v>3060</v>
      </c>
      <c r="C1521" s="353" t="s">
        <v>1243</v>
      </c>
      <c r="D1521" s="351" t="str">
        <f t="shared" si="46"/>
        <v>徳島県小松島市</v>
      </c>
      <c r="E1521" s="353">
        <v>203</v>
      </c>
      <c r="F1521" s="351">
        <f t="shared" si="47"/>
        <v>1</v>
      </c>
    </row>
    <row r="1522" spans="1:6">
      <c r="A1522" s="353">
        <v>204</v>
      </c>
      <c r="B1522" s="353" t="s">
        <v>3060</v>
      </c>
      <c r="C1522" s="353" t="s">
        <v>1290</v>
      </c>
      <c r="D1522" s="351" t="str">
        <f t="shared" si="46"/>
        <v>徳島県阿南市</v>
      </c>
      <c r="E1522" s="353">
        <v>204</v>
      </c>
      <c r="F1522" s="351">
        <f t="shared" si="47"/>
        <v>1</v>
      </c>
    </row>
    <row r="1523" spans="1:6">
      <c r="A1523" s="353">
        <v>205</v>
      </c>
      <c r="B1523" s="353" t="s">
        <v>3060</v>
      </c>
      <c r="C1523" s="353" t="s">
        <v>1337</v>
      </c>
      <c r="D1523" s="351" t="str">
        <f t="shared" si="46"/>
        <v>徳島県吉野川市</v>
      </c>
      <c r="E1523" s="353">
        <v>205</v>
      </c>
      <c r="F1523" s="351">
        <f t="shared" si="47"/>
        <v>1</v>
      </c>
    </row>
    <row r="1524" spans="1:6">
      <c r="A1524" s="353">
        <v>206</v>
      </c>
      <c r="B1524" s="353" t="s">
        <v>3060</v>
      </c>
      <c r="C1524" s="353" t="s">
        <v>1384</v>
      </c>
      <c r="D1524" s="351" t="str">
        <f t="shared" si="46"/>
        <v>徳島県阿波市</v>
      </c>
      <c r="E1524" s="353">
        <v>206</v>
      </c>
      <c r="F1524" s="351">
        <f t="shared" si="47"/>
        <v>1</v>
      </c>
    </row>
    <row r="1525" spans="1:6">
      <c r="A1525" s="353">
        <v>207</v>
      </c>
      <c r="B1525" s="353" t="s">
        <v>3060</v>
      </c>
      <c r="C1525" s="353" t="s">
        <v>1431</v>
      </c>
      <c r="D1525" s="351" t="str">
        <f t="shared" si="46"/>
        <v>徳島県美馬市</v>
      </c>
      <c r="E1525" s="353">
        <v>207</v>
      </c>
      <c r="F1525" s="351">
        <f t="shared" si="47"/>
        <v>1</v>
      </c>
    </row>
    <row r="1526" spans="1:6">
      <c r="A1526" s="353">
        <v>208</v>
      </c>
      <c r="B1526" s="353" t="s">
        <v>3060</v>
      </c>
      <c r="C1526" s="353" t="s">
        <v>1478</v>
      </c>
      <c r="D1526" s="351" t="str">
        <f t="shared" si="46"/>
        <v>徳島県三好市</v>
      </c>
      <c r="E1526" s="353">
        <v>208</v>
      </c>
      <c r="F1526" s="351">
        <f t="shared" si="47"/>
        <v>1</v>
      </c>
    </row>
    <row r="1527" spans="1:6">
      <c r="A1527" s="353">
        <v>301</v>
      </c>
      <c r="B1527" s="353" t="s">
        <v>3060</v>
      </c>
      <c r="C1527" s="353" t="s">
        <v>1525</v>
      </c>
      <c r="D1527" s="351" t="str">
        <f t="shared" si="46"/>
        <v>徳島県勝浦町</v>
      </c>
      <c r="E1527" s="353">
        <v>301</v>
      </c>
      <c r="F1527" s="351">
        <f t="shared" si="47"/>
        <v>1</v>
      </c>
    </row>
    <row r="1528" spans="1:6">
      <c r="A1528" s="353">
        <v>302</v>
      </c>
      <c r="B1528" s="353" t="s">
        <v>3060</v>
      </c>
      <c r="C1528" s="353" t="s">
        <v>1572</v>
      </c>
      <c r="D1528" s="351" t="str">
        <f t="shared" si="46"/>
        <v>徳島県上勝町</v>
      </c>
      <c r="E1528" s="353">
        <v>302</v>
      </c>
      <c r="F1528" s="351">
        <f t="shared" si="47"/>
        <v>1</v>
      </c>
    </row>
    <row r="1529" spans="1:6">
      <c r="A1529" s="353">
        <v>321</v>
      </c>
      <c r="B1529" s="353" t="s">
        <v>3060</v>
      </c>
      <c r="C1529" s="353" t="s">
        <v>1619</v>
      </c>
      <c r="D1529" s="351" t="str">
        <f t="shared" si="46"/>
        <v>徳島県佐那河内村</v>
      </c>
      <c r="E1529" s="353">
        <v>321</v>
      </c>
      <c r="F1529" s="351">
        <f t="shared" si="47"/>
        <v>1</v>
      </c>
    </row>
    <row r="1530" spans="1:6">
      <c r="A1530" s="353">
        <v>341</v>
      </c>
      <c r="B1530" s="353" t="s">
        <v>3060</v>
      </c>
      <c r="C1530" s="353" t="s">
        <v>1666</v>
      </c>
      <c r="D1530" s="351" t="str">
        <f t="shared" si="46"/>
        <v>徳島県石井町</v>
      </c>
      <c r="E1530" s="353">
        <v>341</v>
      </c>
      <c r="F1530" s="351">
        <f t="shared" si="47"/>
        <v>1</v>
      </c>
    </row>
    <row r="1531" spans="1:6">
      <c r="A1531" s="353">
        <v>342</v>
      </c>
      <c r="B1531" s="353" t="s">
        <v>3060</v>
      </c>
      <c r="C1531" s="353" t="s">
        <v>1713</v>
      </c>
      <c r="D1531" s="351" t="str">
        <f t="shared" si="46"/>
        <v>徳島県神山町</v>
      </c>
      <c r="E1531" s="353">
        <v>342</v>
      </c>
      <c r="F1531" s="351">
        <f t="shared" si="47"/>
        <v>1</v>
      </c>
    </row>
    <row r="1532" spans="1:6">
      <c r="A1532" s="353">
        <v>368</v>
      </c>
      <c r="B1532" s="353" t="s">
        <v>3060</v>
      </c>
      <c r="C1532" s="353" t="s">
        <v>1760</v>
      </c>
      <c r="D1532" s="351" t="str">
        <f t="shared" si="46"/>
        <v>徳島県那賀町</v>
      </c>
      <c r="E1532" s="353">
        <v>368</v>
      </c>
      <c r="F1532" s="351">
        <f t="shared" si="47"/>
        <v>1</v>
      </c>
    </row>
    <row r="1533" spans="1:6">
      <c r="A1533" s="353">
        <v>383</v>
      </c>
      <c r="B1533" s="353" t="s">
        <v>3060</v>
      </c>
      <c r="C1533" s="353" t="s">
        <v>1807</v>
      </c>
      <c r="D1533" s="351" t="str">
        <f t="shared" si="46"/>
        <v>徳島県牟岐町</v>
      </c>
      <c r="E1533" s="353">
        <v>383</v>
      </c>
      <c r="F1533" s="351">
        <f t="shared" si="47"/>
        <v>1</v>
      </c>
    </row>
    <row r="1534" spans="1:6">
      <c r="A1534" s="353">
        <v>387</v>
      </c>
      <c r="B1534" s="353" t="s">
        <v>3060</v>
      </c>
      <c r="C1534" s="353" t="s">
        <v>1853</v>
      </c>
      <c r="D1534" s="351" t="str">
        <f t="shared" si="46"/>
        <v>徳島県美波町</v>
      </c>
      <c r="E1534" s="353">
        <v>387</v>
      </c>
      <c r="F1534" s="351">
        <f t="shared" si="47"/>
        <v>1</v>
      </c>
    </row>
    <row r="1535" spans="1:6">
      <c r="A1535" s="353">
        <v>388</v>
      </c>
      <c r="B1535" s="353" t="s">
        <v>3060</v>
      </c>
      <c r="C1535" s="353" t="s">
        <v>1897</v>
      </c>
      <c r="D1535" s="351" t="str">
        <f t="shared" si="46"/>
        <v>徳島県海陽町</v>
      </c>
      <c r="E1535" s="353">
        <v>388</v>
      </c>
      <c r="F1535" s="351">
        <f t="shared" si="47"/>
        <v>1</v>
      </c>
    </row>
    <row r="1536" spans="1:6">
      <c r="A1536" s="353">
        <v>401</v>
      </c>
      <c r="B1536" s="353" t="s">
        <v>3060</v>
      </c>
      <c r="C1536" s="353" t="s">
        <v>1939</v>
      </c>
      <c r="D1536" s="351" t="str">
        <f t="shared" si="46"/>
        <v>徳島県松茂町</v>
      </c>
      <c r="E1536" s="353">
        <v>401</v>
      </c>
      <c r="F1536" s="351">
        <f t="shared" si="47"/>
        <v>1</v>
      </c>
    </row>
    <row r="1537" spans="1:6">
      <c r="A1537" s="353">
        <v>402</v>
      </c>
      <c r="B1537" s="353" t="s">
        <v>3060</v>
      </c>
      <c r="C1537" s="353" t="s">
        <v>1983</v>
      </c>
      <c r="D1537" s="351" t="str">
        <f t="shared" si="46"/>
        <v>徳島県北島町</v>
      </c>
      <c r="E1537" s="353">
        <v>402</v>
      </c>
      <c r="F1537" s="351">
        <f t="shared" si="47"/>
        <v>1</v>
      </c>
    </row>
    <row r="1538" spans="1:6">
      <c r="A1538" s="353">
        <v>403</v>
      </c>
      <c r="B1538" s="353" t="s">
        <v>3060</v>
      </c>
      <c r="C1538" s="353" t="s">
        <v>2021</v>
      </c>
      <c r="D1538" s="351" t="str">
        <f t="shared" si="46"/>
        <v>徳島県藍住町</v>
      </c>
      <c r="E1538" s="353">
        <v>403</v>
      </c>
      <c r="F1538" s="351">
        <f t="shared" si="47"/>
        <v>1</v>
      </c>
    </row>
    <row r="1539" spans="1:6">
      <c r="A1539" s="353">
        <v>404</v>
      </c>
      <c r="B1539" s="353" t="s">
        <v>3060</v>
      </c>
      <c r="C1539" s="353" t="s">
        <v>2059</v>
      </c>
      <c r="D1539" s="351" t="str">
        <f t="shared" ref="D1539:D1602" si="48">B1539&amp;C1539</f>
        <v>徳島県板野町</v>
      </c>
      <c r="E1539" s="353">
        <v>404</v>
      </c>
      <c r="F1539" s="351">
        <f t="shared" ref="F1539:F1602" si="49">COUNTIF(D:D,D1539)</f>
        <v>1</v>
      </c>
    </row>
    <row r="1540" spans="1:6">
      <c r="A1540" s="353">
        <v>405</v>
      </c>
      <c r="B1540" s="353" t="s">
        <v>3060</v>
      </c>
      <c r="C1540" s="353" t="s">
        <v>2094</v>
      </c>
      <c r="D1540" s="351" t="str">
        <f t="shared" si="48"/>
        <v>徳島県上板町</v>
      </c>
      <c r="E1540" s="353">
        <v>405</v>
      </c>
      <c r="F1540" s="351">
        <f t="shared" si="49"/>
        <v>1</v>
      </c>
    </row>
    <row r="1541" spans="1:6">
      <c r="A1541" s="353">
        <v>468</v>
      </c>
      <c r="B1541" s="353" t="s">
        <v>3060</v>
      </c>
      <c r="C1541" s="353" t="s">
        <v>2128</v>
      </c>
      <c r="D1541" s="351" t="str">
        <f t="shared" si="48"/>
        <v>徳島県つるぎ町</v>
      </c>
      <c r="E1541" s="353">
        <v>468</v>
      </c>
      <c r="F1541" s="351">
        <f t="shared" si="49"/>
        <v>1</v>
      </c>
    </row>
    <row r="1542" spans="1:6">
      <c r="A1542" s="353">
        <v>489</v>
      </c>
      <c r="B1542" s="353" t="s">
        <v>3060</v>
      </c>
      <c r="C1542" s="353" t="s">
        <v>2162</v>
      </c>
      <c r="D1542" s="351" t="str">
        <f t="shared" si="48"/>
        <v>徳島県東みよし町</v>
      </c>
      <c r="E1542" s="353">
        <v>489</v>
      </c>
      <c r="F1542" s="351">
        <f t="shared" si="49"/>
        <v>1</v>
      </c>
    </row>
    <row r="1543" spans="1:6">
      <c r="A1543" s="353">
        <v>201</v>
      </c>
      <c r="B1543" s="353" t="s">
        <v>3061</v>
      </c>
      <c r="C1543" s="353" t="s">
        <v>1151</v>
      </c>
      <c r="D1543" s="351" t="str">
        <f t="shared" si="48"/>
        <v>香川県高松市</v>
      </c>
      <c r="E1543" s="353">
        <v>201</v>
      </c>
      <c r="F1543" s="351">
        <f t="shared" si="49"/>
        <v>1</v>
      </c>
    </row>
    <row r="1544" spans="1:6">
      <c r="A1544" s="353">
        <v>202</v>
      </c>
      <c r="B1544" s="353" t="s">
        <v>3061</v>
      </c>
      <c r="C1544" s="353" t="s">
        <v>1197</v>
      </c>
      <c r="D1544" s="351" t="str">
        <f t="shared" si="48"/>
        <v>香川県丸亀市</v>
      </c>
      <c r="E1544" s="353">
        <v>202</v>
      </c>
      <c r="F1544" s="351">
        <f t="shared" si="49"/>
        <v>1</v>
      </c>
    </row>
    <row r="1545" spans="1:6">
      <c r="A1545" s="353">
        <v>203</v>
      </c>
      <c r="B1545" s="353" t="s">
        <v>3061</v>
      </c>
      <c r="C1545" s="353" t="s">
        <v>1244</v>
      </c>
      <c r="D1545" s="351" t="str">
        <f t="shared" si="48"/>
        <v>香川県坂出市</v>
      </c>
      <c r="E1545" s="353">
        <v>203</v>
      </c>
      <c r="F1545" s="351">
        <f t="shared" si="49"/>
        <v>1</v>
      </c>
    </row>
    <row r="1546" spans="1:6">
      <c r="A1546" s="353">
        <v>204</v>
      </c>
      <c r="B1546" s="353" t="s">
        <v>3061</v>
      </c>
      <c r="C1546" s="353" t="s">
        <v>1291</v>
      </c>
      <c r="D1546" s="351" t="str">
        <f t="shared" si="48"/>
        <v>香川県善通寺市</v>
      </c>
      <c r="E1546" s="353">
        <v>204</v>
      </c>
      <c r="F1546" s="351">
        <f t="shared" si="49"/>
        <v>1</v>
      </c>
    </row>
    <row r="1547" spans="1:6">
      <c r="A1547" s="353">
        <v>205</v>
      </c>
      <c r="B1547" s="353" t="s">
        <v>3061</v>
      </c>
      <c r="C1547" s="353" t="s">
        <v>1338</v>
      </c>
      <c r="D1547" s="351" t="str">
        <f t="shared" si="48"/>
        <v>香川県観音寺市</v>
      </c>
      <c r="E1547" s="353">
        <v>205</v>
      </c>
      <c r="F1547" s="351">
        <f t="shared" si="49"/>
        <v>1</v>
      </c>
    </row>
    <row r="1548" spans="1:6">
      <c r="A1548" s="353">
        <v>206</v>
      </c>
      <c r="B1548" s="353" t="s">
        <v>3061</v>
      </c>
      <c r="C1548" s="353" t="s">
        <v>1385</v>
      </c>
      <c r="D1548" s="351" t="str">
        <f t="shared" si="48"/>
        <v>香川県さぬき市</v>
      </c>
      <c r="E1548" s="353">
        <v>206</v>
      </c>
      <c r="F1548" s="351">
        <f t="shared" si="49"/>
        <v>1</v>
      </c>
    </row>
    <row r="1549" spans="1:6">
      <c r="A1549" s="353">
        <v>207</v>
      </c>
      <c r="B1549" s="353" t="s">
        <v>3061</v>
      </c>
      <c r="C1549" s="353" t="s">
        <v>1432</v>
      </c>
      <c r="D1549" s="351" t="str">
        <f t="shared" si="48"/>
        <v>香川県東かがわ市</v>
      </c>
      <c r="E1549" s="353">
        <v>207</v>
      </c>
      <c r="F1549" s="351">
        <f t="shared" si="49"/>
        <v>1</v>
      </c>
    </row>
    <row r="1550" spans="1:6">
      <c r="A1550" s="353">
        <v>208</v>
      </c>
      <c r="B1550" s="353" t="s">
        <v>3061</v>
      </c>
      <c r="C1550" s="353" t="s">
        <v>1479</v>
      </c>
      <c r="D1550" s="351" t="str">
        <f t="shared" si="48"/>
        <v>香川県三豊市</v>
      </c>
      <c r="E1550" s="353">
        <v>208</v>
      </c>
      <c r="F1550" s="351">
        <f t="shared" si="49"/>
        <v>1</v>
      </c>
    </row>
    <row r="1551" spans="1:6">
      <c r="A1551" s="353">
        <v>322</v>
      </c>
      <c r="B1551" s="353" t="s">
        <v>3061</v>
      </c>
      <c r="C1551" s="353" t="s">
        <v>1526</v>
      </c>
      <c r="D1551" s="351" t="str">
        <f t="shared" si="48"/>
        <v>香川県土庄町</v>
      </c>
      <c r="E1551" s="353">
        <v>322</v>
      </c>
      <c r="F1551" s="351">
        <f t="shared" si="49"/>
        <v>1</v>
      </c>
    </row>
    <row r="1552" spans="1:6">
      <c r="A1552" s="353">
        <v>324</v>
      </c>
      <c r="B1552" s="353" t="s">
        <v>3061</v>
      </c>
      <c r="C1552" s="353" t="s">
        <v>1573</v>
      </c>
      <c r="D1552" s="351" t="str">
        <f t="shared" si="48"/>
        <v>香川県小豆島町</v>
      </c>
      <c r="E1552" s="353">
        <v>324</v>
      </c>
      <c r="F1552" s="351">
        <f t="shared" si="49"/>
        <v>1</v>
      </c>
    </row>
    <row r="1553" spans="1:6">
      <c r="A1553" s="353">
        <v>341</v>
      </c>
      <c r="B1553" s="353" t="s">
        <v>3061</v>
      </c>
      <c r="C1553" s="353" t="s">
        <v>1620</v>
      </c>
      <c r="D1553" s="351" t="str">
        <f t="shared" si="48"/>
        <v>香川県三木町</v>
      </c>
      <c r="E1553" s="353">
        <v>341</v>
      </c>
      <c r="F1553" s="351">
        <f t="shared" si="49"/>
        <v>1</v>
      </c>
    </row>
    <row r="1554" spans="1:6">
      <c r="A1554" s="353">
        <v>364</v>
      </c>
      <c r="B1554" s="353" t="s">
        <v>3061</v>
      </c>
      <c r="C1554" s="353" t="s">
        <v>1667</v>
      </c>
      <c r="D1554" s="351" t="str">
        <f t="shared" si="48"/>
        <v>香川県直島町</v>
      </c>
      <c r="E1554" s="353">
        <v>364</v>
      </c>
      <c r="F1554" s="351">
        <f t="shared" si="49"/>
        <v>1</v>
      </c>
    </row>
    <row r="1555" spans="1:6">
      <c r="A1555" s="353">
        <v>386</v>
      </c>
      <c r="B1555" s="353" t="s">
        <v>3061</v>
      </c>
      <c r="C1555" s="353" t="s">
        <v>1714</v>
      </c>
      <c r="D1555" s="351" t="str">
        <f t="shared" si="48"/>
        <v>香川県宇多津町</v>
      </c>
      <c r="E1555" s="353">
        <v>386</v>
      </c>
      <c r="F1555" s="351">
        <f t="shared" si="49"/>
        <v>1</v>
      </c>
    </row>
    <row r="1556" spans="1:6">
      <c r="A1556" s="353">
        <v>387</v>
      </c>
      <c r="B1556" s="353" t="s">
        <v>3061</v>
      </c>
      <c r="C1556" s="353" t="s">
        <v>1761</v>
      </c>
      <c r="D1556" s="351" t="str">
        <f t="shared" si="48"/>
        <v>香川県綾川町</v>
      </c>
      <c r="E1556" s="353">
        <v>387</v>
      </c>
      <c r="F1556" s="351">
        <f t="shared" si="49"/>
        <v>1</v>
      </c>
    </row>
    <row r="1557" spans="1:6">
      <c r="A1557" s="353">
        <v>403</v>
      </c>
      <c r="B1557" s="353" t="s">
        <v>3061</v>
      </c>
      <c r="C1557" s="353" t="s">
        <v>1808</v>
      </c>
      <c r="D1557" s="351" t="str">
        <f t="shared" si="48"/>
        <v>香川県琴平町</v>
      </c>
      <c r="E1557" s="353">
        <v>403</v>
      </c>
      <c r="F1557" s="351">
        <f t="shared" si="49"/>
        <v>1</v>
      </c>
    </row>
    <row r="1558" spans="1:6">
      <c r="A1558" s="353">
        <v>404</v>
      </c>
      <c r="B1558" s="353" t="s">
        <v>3061</v>
      </c>
      <c r="C1558" s="353" t="s">
        <v>1854</v>
      </c>
      <c r="D1558" s="351" t="str">
        <f t="shared" si="48"/>
        <v>香川県多度津町</v>
      </c>
      <c r="E1558" s="353">
        <v>404</v>
      </c>
      <c r="F1558" s="351">
        <f t="shared" si="49"/>
        <v>1</v>
      </c>
    </row>
    <row r="1559" spans="1:6">
      <c r="A1559" s="353">
        <v>406</v>
      </c>
      <c r="B1559" s="353" t="s">
        <v>3061</v>
      </c>
      <c r="C1559" s="353" t="s">
        <v>1898</v>
      </c>
      <c r="D1559" s="351" t="str">
        <f t="shared" si="48"/>
        <v>香川県まんのう町</v>
      </c>
      <c r="E1559" s="353">
        <v>406</v>
      </c>
      <c r="F1559" s="351">
        <f t="shared" si="49"/>
        <v>1</v>
      </c>
    </row>
    <row r="1560" spans="1:6">
      <c r="A1560" s="353">
        <v>201</v>
      </c>
      <c r="B1560" s="353" t="s">
        <v>3062</v>
      </c>
      <c r="C1560" s="353" t="s">
        <v>1152</v>
      </c>
      <c r="D1560" s="351" t="str">
        <f t="shared" si="48"/>
        <v>愛媛県松山市</v>
      </c>
      <c r="E1560" s="353">
        <v>201</v>
      </c>
      <c r="F1560" s="351">
        <f t="shared" si="49"/>
        <v>1</v>
      </c>
    </row>
    <row r="1561" spans="1:6">
      <c r="A1561" s="353">
        <v>202</v>
      </c>
      <c r="B1561" s="353" t="s">
        <v>3062</v>
      </c>
      <c r="C1561" s="353" t="s">
        <v>1198</v>
      </c>
      <c r="D1561" s="351" t="str">
        <f t="shared" si="48"/>
        <v>愛媛県今治市</v>
      </c>
      <c r="E1561" s="353">
        <v>202</v>
      </c>
      <c r="F1561" s="351">
        <f t="shared" si="49"/>
        <v>1</v>
      </c>
    </row>
    <row r="1562" spans="1:6">
      <c r="A1562" s="353">
        <v>203</v>
      </c>
      <c r="B1562" s="353" t="s">
        <v>3062</v>
      </c>
      <c r="C1562" s="353" t="s">
        <v>1245</v>
      </c>
      <c r="D1562" s="351" t="str">
        <f t="shared" si="48"/>
        <v>愛媛県宇和島市</v>
      </c>
      <c r="E1562" s="353">
        <v>203</v>
      </c>
      <c r="F1562" s="351">
        <f t="shared" si="49"/>
        <v>1</v>
      </c>
    </row>
    <row r="1563" spans="1:6">
      <c r="A1563" s="353">
        <v>204</v>
      </c>
      <c r="B1563" s="353" t="s">
        <v>3062</v>
      </c>
      <c r="C1563" s="353" t="s">
        <v>1292</v>
      </c>
      <c r="D1563" s="351" t="str">
        <f t="shared" si="48"/>
        <v>愛媛県八幡浜市</v>
      </c>
      <c r="E1563" s="353">
        <v>204</v>
      </c>
      <c r="F1563" s="351">
        <f t="shared" si="49"/>
        <v>1</v>
      </c>
    </row>
    <row r="1564" spans="1:6">
      <c r="A1564" s="353">
        <v>205</v>
      </c>
      <c r="B1564" s="353" t="s">
        <v>3062</v>
      </c>
      <c r="C1564" s="353" t="s">
        <v>1339</v>
      </c>
      <c r="D1564" s="351" t="str">
        <f t="shared" si="48"/>
        <v>愛媛県新居浜市</v>
      </c>
      <c r="E1564" s="353">
        <v>205</v>
      </c>
      <c r="F1564" s="351">
        <f t="shared" si="49"/>
        <v>1</v>
      </c>
    </row>
    <row r="1565" spans="1:6">
      <c r="A1565" s="353">
        <v>206</v>
      </c>
      <c r="B1565" s="353" t="s">
        <v>3062</v>
      </c>
      <c r="C1565" s="353" t="s">
        <v>1386</v>
      </c>
      <c r="D1565" s="351" t="str">
        <f t="shared" si="48"/>
        <v>愛媛県西条市</v>
      </c>
      <c r="E1565" s="353">
        <v>206</v>
      </c>
      <c r="F1565" s="351">
        <f t="shared" si="49"/>
        <v>1</v>
      </c>
    </row>
    <row r="1566" spans="1:6">
      <c r="A1566" s="353">
        <v>207</v>
      </c>
      <c r="B1566" s="353" t="s">
        <v>3062</v>
      </c>
      <c r="C1566" s="353" t="s">
        <v>1433</v>
      </c>
      <c r="D1566" s="351" t="str">
        <f t="shared" si="48"/>
        <v>愛媛県大洲市</v>
      </c>
      <c r="E1566" s="353">
        <v>207</v>
      </c>
      <c r="F1566" s="351">
        <f t="shared" si="49"/>
        <v>1</v>
      </c>
    </row>
    <row r="1567" spans="1:6">
      <c r="A1567" s="353">
        <v>210</v>
      </c>
      <c r="B1567" s="353" t="s">
        <v>3062</v>
      </c>
      <c r="C1567" s="353" t="s">
        <v>1480</v>
      </c>
      <c r="D1567" s="351" t="str">
        <f t="shared" si="48"/>
        <v>愛媛県伊予市</v>
      </c>
      <c r="E1567" s="353">
        <v>210</v>
      </c>
      <c r="F1567" s="351">
        <f t="shared" si="49"/>
        <v>1</v>
      </c>
    </row>
    <row r="1568" spans="1:6">
      <c r="A1568" s="353">
        <v>213</v>
      </c>
      <c r="B1568" s="353" t="s">
        <v>3062</v>
      </c>
      <c r="C1568" s="353" t="s">
        <v>1527</v>
      </c>
      <c r="D1568" s="351" t="str">
        <f t="shared" si="48"/>
        <v>愛媛県四国中央市</v>
      </c>
      <c r="E1568" s="353">
        <v>213</v>
      </c>
      <c r="F1568" s="351">
        <f t="shared" si="49"/>
        <v>1</v>
      </c>
    </row>
    <row r="1569" spans="1:6">
      <c r="A1569" s="353">
        <v>214</v>
      </c>
      <c r="B1569" s="353" t="s">
        <v>3062</v>
      </c>
      <c r="C1569" s="353" t="s">
        <v>1574</v>
      </c>
      <c r="D1569" s="351" t="str">
        <f t="shared" si="48"/>
        <v>愛媛県西予市</v>
      </c>
      <c r="E1569" s="353">
        <v>214</v>
      </c>
      <c r="F1569" s="351">
        <f t="shared" si="49"/>
        <v>1</v>
      </c>
    </row>
    <row r="1570" spans="1:6">
      <c r="A1570" s="353">
        <v>215</v>
      </c>
      <c r="B1570" s="353" t="s">
        <v>3062</v>
      </c>
      <c r="C1570" s="353" t="s">
        <v>1621</v>
      </c>
      <c r="D1570" s="351" t="str">
        <f t="shared" si="48"/>
        <v>愛媛県東温市</v>
      </c>
      <c r="E1570" s="353">
        <v>215</v>
      </c>
      <c r="F1570" s="351">
        <f t="shared" si="49"/>
        <v>1</v>
      </c>
    </row>
    <row r="1571" spans="1:6">
      <c r="A1571" s="353">
        <v>356</v>
      </c>
      <c r="B1571" s="353" t="s">
        <v>3062</v>
      </c>
      <c r="C1571" s="353" t="s">
        <v>1668</v>
      </c>
      <c r="D1571" s="351" t="str">
        <f t="shared" si="48"/>
        <v>愛媛県上島町</v>
      </c>
      <c r="E1571" s="353">
        <v>356</v>
      </c>
      <c r="F1571" s="351">
        <f t="shared" si="49"/>
        <v>1</v>
      </c>
    </row>
    <row r="1572" spans="1:6">
      <c r="A1572" s="353">
        <v>386</v>
      </c>
      <c r="B1572" s="353" t="s">
        <v>3062</v>
      </c>
      <c r="C1572" s="353" t="s">
        <v>1715</v>
      </c>
      <c r="D1572" s="351" t="str">
        <f t="shared" si="48"/>
        <v>愛媛県久万高原町</v>
      </c>
      <c r="E1572" s="353">
        <v>386</v>
      </c>
      <c r="F1572" s="351">
        <f t="shared" si="49"/>
        <v>1</v>
      </c>
    </row>
    <row r="1573" spans="1:6">
      <c r="A1573" s="353">
        <v>401</v>
      </c>
      <c r="B1573" s="353" t="s">
        <v>3062</v>
      </c>
      <c r="C1573" s="353" t="s">
        <v>1762</v>
      </c>
      <c r="D1573" s="351" t="str">
        <f t="shared" si="48"/>
        <v>愛媛県松前町</v>
      </c>
      <c r="E1573" s="353">
        <v>401</v>
      </c>
      <c r="F1573" s="351">
        <f t="shared" si="49"/>
        <v>1</v>
      </c>
    </row>
    <row r="1574" spans="1:6">
      <c r="A1574" s="353">
        <v>402</v>
      </c>
      <c r="B1574" s="353" t="s">
        <v>3062</v>
      </c>
      <c r="C1574" s="353" t="s">
        <v>1809</v>
      </c>
      <c r="D1574" s="351" t="str">
        <f t="shared" si="48"/>
        <v>愛媛県砥部町</v>
      </c>
      <c r="E1574" s="353">
        <v>402</v>
      </c>
      <c r="F1574" s="351">
        <f t="shared" si="49"/>
        <v>1</v>
      </c>
    </row>
    <row r="1575" spans="1:6">
      <c r="A1575" s="353">
        <v>422</v>
      </c>
      <c r="B1575" s="353" t="s">
        <v>3062</v>
      </c>
      <c r="C1575" s="353" t="s">
        <v>1855</v>
      </c>
      <c r="D1575" s="351" t="str">
        <f t="shared" si="48"/>
        <v>愛媛県内子町</v>
      </c>
      <c r="E1575" s="353">
        <v>422</v>
      </c>
      <c r="F1575" s="351">
        <f t="shared" si="49"/>
        <v>1</v>
      </c>
    </row>
    <row r="1576" spans="1:6">
      <c r="A1576" s="353">
        <v>442</v>
      </c>
      <c r="B1576" s="353" t="s">
        <v>3062</v>
      </c>
      <c r="C1576" s="353" t="s">
        <v>1899</v>
      </c>
      <c r="D1576" s="351" t="str">
        <f t="shared" si="48"/>
        <v>愛媛県伊方町</v>
      </c>
      <c r="E1576" s="353">
        <v>442</v>
      </c>
      <c r="F1576" s="351">
        <f t="shared" si="49"/>
        <v>1</v>
      </c>
    </row>
    <row r="1577" spans="1:6">
      <c r="A1577" s="353">
        <v>484</v>
      </c>
      <c r="B1577" s="353" t="s">
        <v>3062</v>
      </c>
      <c r="C1577" s="353" t="s">
        <v>1940</v>
      </c>
      <c r="D1577" s="351" t="str">
        <f t="shared" si="48"/>
        <v>愛媛県松野町</v>
      </c>
      <c r="E1577" s="353">
        <v>484</v>
      </c>
      <c r="F1577" s="351">
        <f t="shared" si="49"/>
        <v>1</v>
      </c>
    </row>
    <row r="1578" spans="1:6">
      <c r="A1578" s="353">
        <v>488</v>
      </c>
      <c r="B1578" s="353" t="s">
        <v>3062</v>
      </c>
      <c r="C1578" s="353" t="s">
        <v>1984</v>
      </c>
      <c r="D1578" s="351" t="str">
        <f t="shared" si="48"/>
        <v>愛媛県鬼北町</v>
      </c>
      <c r="E1578" s="353">
        <v>488</v>
      </c>
      <c r="F1578" s="351">
        <f t="shared" si="49"/>
        <v>1</v>
      </c>
    </row>
    <row r="1579" spans="1:6">
      <c r="A1579" s="353">
        <v>506</v>
      </c>
      <c r="B1579" s="353" t="s">
        <v>3062</v>
      </c>
      <c r="C1579" s="353" t="s">
        <v>2022</v>
      </c>
      <c r="D1579" s="351" t="str">
        <f t="shared" si="48"/>
        <v>愛媛県愛南町</v>
      </c>
      <c r="E1579" s="353">
        <v>506</v>
      </c>
      <c r="F1579" s="351">
        <f t="shared" si="49"/>
        <v>1</v>
      </c>
    </row>
    <row r="1580" spans="1:6">
      <c r="A1580" s="353">
        <v>201</v>
      </c>
      <c r="B1580" s="353" t="s">
        <v>3063</v>
      </c>
      <c r="C1580" s="353" t="s">
        <v>1153</v>
      </c>
      <c r="D1580" s="351" t="str">
        <f t="shared" si="48"/>
        <v>高知県高知市</v>
      </c>
      <c r="E1580" s="353">
        <v>201</v>
      </c>
      <c r="F1580" s="351">
        <f t="shared" si="49"/>
        <v>1</v>
      </c>
    </row>
    <row r="1581" spans="1:6">
      <c r="A1581" s="353">
        <v>202</v>
      </c>
      <c r="B1581" s="353" t="s">
        <v>3063</v>
      </c>
      <c r="C1581" s="353" t="s">
        <v>1199</v>
      </c>
      <c r="D1581" s="351" t="str">
        <f t="shared" si="48"/>
        <v>高知県室戸市</v>
      </c>
      <c r="E1581" s="353">
        <v>202</v>
      </c>
      <c r="F1581" s="351">
        <f t="shared" si="49"/>
        <v>1</v>
      </c>
    </row>
    <row r="1582" spans="1:6">
      <c r="A1582" s="353">
        <v>203</v>
      </c>
      <c r="B1582" s="353" t="s">
        <v>3063</v>
      </c>
      <c r="C1582" s="353" t="s">
        <v>1246</v>
      </c>
      <c r="D1582" s="351" t="str">
        <f t="shared" si="48"/>
        <v>高知県安芸市</v>
      </c>
      <c r="E1582" s="353">
        <v>203</v>
      </c>
      <c r="F1582" s="351">
        <f t="shared" si="49"/>
        <v>1</v>
      </c>
    </row>
    <row r="1583" spans="1:6">
      <c r="A1583" s="353">
        <v>204</v>
      </c>
      <c r="B1583" s="353" t="s">
        <v>3063</v>
      </c>
      <c r="C1583" s="353" t="s">
        <v>1293</v>
      </c>
      <c r="D1583" s="351" t="str">
        <f t="shared" si="48"/>
        <v>高知県南国市</v>
      </c>
      <c r="E1583" s="353">
        <v>204</v>
      </c>
      <c r="F1583" s="351">
        <f t="shared" si="49"/>
        <v>1</v>
      </c>
    </row>
    <row r="1584" spans="1:6">
      <c r="A1584" s="353">
        <v>205</v>
      </c>
      <c r="B1584" s="353" t="s">
        <v>3063</v>
      </c>
      <c r="C1584" s="353" t="s">
        <v>1340</v>
      </c>
      <c r="D1584" s="351" t="str">
        <f t="shared" si="48"/>
        <v>高知県土佐市</v>
      </c>
      <c r="E1584" s="353">
        <v>205</v>
      </c>
      <c r="F1584" s="351">
        <f t="shared" si="49"/>
        <v>1</v>
      </c>
    </row>
    <row r="1585" spans="1:6">
      <c r="A1585" s="353">
        <v>206</v>
      </c>
      <c r="B1585" s="353" t="s">
        <v>3063</v>
      </c>
      <c r="C1585" s="353" t="s">
        <v>1387</v>
      </c>
      <c r="D1585" s="351" t="str">
        <f t="shared" si="48"/>
        <v>高知県須崎市</v>
      </c>
      <c r="E1585" s="353">
        <v>206</v>
      </c>
      <c r="F1585" s="351">
        <f t="shared" si="49"/>
        <v>1</v>
      </c>
    </row>
    <row r="1586" spans="1:6">
      <c r="A1586" s="353">
        <v>208</v>
      </c>
      <c r="B1586" s="353" t="s">
        <v>3063</v>
      </c>
      <c r="C1586" s="353" t="s">
        <v>1434</v>
      </c>
      <c r="D1586" s="351" t="str">
        <f t="shared" si="48"/>
        <v>高知県宿毛市</v>
      </c>
      <c r="E1586" s="353">
        <v>208</v>
      </c>
      <c r="F1586" s="351">
        <f t="shared" si="49"/>
        <v>1</v>
      </c>
    </row>
    <row r="1587" spans="1:6">
      <c r="A1587" s="353">
        <v>209</v>
      </c>
      <c r="B1587" s="353" t="s">
        <v>3063</v>
      </c>
      <c r="C1587" s="353" t="s">
        <v>1481</v>
      </c>
      <c r="D1587" s="351" t="str">
        <f t="shared" si="48"/>
        <v>高知県土佐清水市</v>
      </c>
      <c r="E1587" s="353">
        <v>209</v>
      </c>
      <c r="F1587" s="351">
        <f t="shared" si="49"/>
        <v>1</v>
      </c>
    </row>
    <row r="1588" spans="1:6">
      <c r="A1588" s="353">
        <v>210</v>
      </c>
      <c r="B1588" s="353" t="s">
        <v>3063</v>
      </c>
      <c r="C1588" s="353" t="s">
        <v>1528</v>
      </c>
      <c r="D1588" s="351" t="str">
        <f t="shared" si="48"/>
        <v>高知県四万十市</v>
      </c>
      <c r="E1588" s="353">
        <v>210</v>
      </c>
      <c r="F1588" s="351">
        <f t="shared" si="49"/>
        <v>1</v>
      </c>
    </row>
    <row r="1589" spans="1:6">
      <c r="A1589" s="353">
        <v>211</v>
      </c>
      <c r="B1589" s="353" t="s">
        <v>3063</v>
      </c>
      <c r="C1589" s="353" t="s">
        <v>1575</v>
      </c>
      <c r="D1589" s="351" t="str">
        <f t="shared" si="48"/>
        <v>高知県香南市</v>
      </c>
      <c r="E1589" s="353">
        <v>211</v>
      </c>
      <c r="F1589" s="351">
        <f t="shared" si="49"/>
        <v>1</v>
      </c>
    </row>
    <row r="1590" spans="1:6">
      <c r="A1590" s="353">
        <v>212</v>
      </c>
      <c r="B1590" s="353" t="s">
        <v>3063</v>
      </c>
      <c r="C1590" s="353" t="s">
        <v>1622</v>
      </c>
      <c r="D1590" s="351" t="str">
        <f t="shared" si="48"/>
        <v>高知県香美市</v>
      </c>
      <c r="E1590" s="353">
        <v>212</v>
      </c>
      <c r="F1590" s="351">
        <f t="shared" si="49"/>
        <v>1</v>
      </c>
    </row>
    <row r="1591" spans="1:6">
      <c r="A1591" s="353">
        <v>301</v>
      </c>
      <c r="B1591" s="353" t="s">
        <v>3063</v>
      </c>
      <c r="C1591" s="353" t="s">
        <v>1669</v>
      </c>
      <c r="D1591" s="351" t="str">
        <f t="shared" si="48"/>
        <v>高知県東洋町</v>
      </c>
      <c r="E1591" s="353">
        <v>301</v>
      </c>
      <c r="F1591" s="351">
        <f t="shared" si="49"/>
        <v>1</v>
      </c>
    </row>
    <row r="1592" spans="1:6">
      <c r="A1592" s="353">
        <v>302</v>
      </c>
      <c r="B1592" s="353" t="s">
        <v>3063</v>
      </c>
      <c r="C1592" s="353" t="s">
        <v>1716</v>
      </c>
      <c r="D1592" s="351" t="str">
        <f t="shared" si="48"/>
        <v>高知県奈半利町</v>
      </c>
      <c r="E1592" s="353">
        <v>302</v>
      </c>
      <c r="F1592" s="351">
        <f t="shared" si="49"/>
        <v>1</v>
      </c>
    </row>
    <row r="1593" spans="1:6">
      <c r="A1593" s="353">
        <v>303</v>
      </c>
      <c r="B1593" s="353" t="s">
        <v>3063</v>
      </c>
      <c r="C1593" s="353" t="s">
        <v>1763</v>
      </c>
      <c r="D1593" s="351" t="str">
        <f t="shared" si="48"/>
        <v>高知県田野町</v>
      </c>
      <c r="E1593" s="353">
        <v>303</v>
      </c>
      <c r="F1593" s="351">
        <f t="shared" si="49"/>
        <v>1</v>
      </c>
    </row>
    <row r="1594" spans="1:6">
      <c r="A1594" s="353">
        <v>304</v>
      </c>
      <c r="B1594" s="353" t="s">
        <v>3063</v>
      </c>
      <c r="C1594" s="353" t="s">
        <v>1810</v>
      </c>
      <c r="D1594" s="351" t="str">
        <f t="shared" si="48"/>
        <v>高知県安田町</v>
      </c>
      <c r="E1594" s="353">
        <v>304</v>
      </c>
      <c r="F1594" s="351">
        <f t="shared" si="49"/>
        <v>1</v>
      </c>
    </row>
    <row r="1595" spans="1:6">
      <c r="A1595" s="353">
        <v>305</v>
      </c>
      <c r="B1595" s="353" t="s">
        <v>3063</v>
      </c>
      <c r="C1595" s="353" t="s">
        <v>1856</v>
      </c>
      <c r="D1595" s="351" t="str">
        <f t="shared" si="48"/>
        <v>高知県北川村</v>
      </c>
      <c r="E1595" s="353">
        <v>305</v>
      </c>
      <c r="F1595" s="351">
        <f t="shared" si="49"/>
        <v>1</v>
      </c>
    </row>
    <row r="1596" spans="1:6">
      <c r="A1596" s="353">
        <v>306</v>
      </c>
      <c r="B1596" s="353" t="s">
        <v>3063</v>
      </c>
      <c r="C1596" s="353" t="s">
        <v>1900</v>
      </c>
      <c r="D1596" s="351" t="str">
        <f t="shared" si="48"/>
        <v>高知県馬路村</v>
      </c>
      <c r="E1596" s="353">
        <v>306</v>
      </c>
      <c r="F1596" s="351">
        <f t="shared" si="49"/>
        <v>1</v>
      </c>
    </row>
    <row r="1597" spans="1:6">
      <c r="A1597" s="353">
        <v>307</v>
      </c>
      <c r="B1597" s="353" t="s">
        <v>3063</v>
      </c>
      <c r="C1597" s="353" t="s">
        <v>1941</v>
      </c>
      <c r="D1597" s="351" t="str">
        <f t="shared" si="48"/>
        <v>高知県芸西村</v>
      </c>
      <c r="E1597" s="353">
        <v>307</v>
      </c>
      <c r="F1597" s="351">
        <f t="shared" si="49"/>
        <v>1</v>
      </c>
    </row>
    <row r="1598" spans="1:6">
      <c r="A1598" s="353">
        <v>341</v>
      </c>
      <c r="B1598" s="353" t="s">
        <v>3063</v>
      </c>
      <c r="C1598" s="353" t="s">
        <v>1985</v>
      </c>
      <c r="D1598" s="351" t="str">
        <f t="shared" si="48"/>
        <v>高知県本山町</v>
      </c>
      <c r="E1598" s="353">
        <v>341</v>
      </c>
      <c r="F1598" s="351">
        <f t="shared" si="49"/>
        <v>1</v>
      </c>
    </row>
    <row r="1599" spans="1:6">
      <c r="A1599" s="353">
        <v>344</v>
      </c>
      <c r="B1599" s="353" t="s">
        <v>3063</v>
      </c>
      <c r="C1599" s="353" t="s">
        <v>2023</v>
      </c>
      <c r="D1599" s="351" t="str">
        <f t="shared" si="48"/>
        <v>高知県大豊町</v>
      </c>
      <c r="E1599" s="353">
        <v>344</v>
      </c>
      <c r="F1599" s="351">
        <f t="shared" si="49"/>
        <v>1</v>
      </c>
    </row>
    <row r="1600" spans="1:6">
      <c r="A1600" s="353">
        <v>363</v>
      </c>
      <c r="B1600" s="353" t="s">
        <v>3063</v>
      </c>
      <c r="C1600" s="353" t="s">
        <v>2060</v>
      </c>
      <c r="D1600" s="351" t="str">
        <f t="shared" si="48"/>
        <v>高知県土佐町</v>
      </c>
      <c r="E1600" s="353">
        <v>363</v>
      </c>
      <c r="F1600" s="351">
        <f t="shared" si="49"/>
        <v>1</v>
      </c>
    </row>
    <row r="1601" spans="1:6">
      <c r="A1601" s="353">
        <v>364</v>
      </c>
      <c r="B1601" s="353" t="s">
        <v>3063</v>
      </c>
      <c r="C1601" s="353" t="s">
        <v>2095</v>
      </c>
      <c r="D1601" s="351" t="str">
        <f t="shared" si="48"/>
        <v>高知県大川村</v>
      </c>
      <c r="E1601" s="353">
        <v>364</v>
      </c>
      <c r="F1601" s="351">
        <f t="shared" si="49"/>
        <v>1</v>
      </c>
    </row>
    <row r="1602" spans="1:6">
      <c r="A1602" s="353">
        <v>386</v>
      </c>
      <c r="B1602" s="353" t="s">
        <v>3063</v>
      </c>
      <c r="C1602" s="353" t="s">
        <v>2129</v>
      </c>
      <c r="D1602" s="351" t="str">
        <f t="shared" si="48"/>
        <v>高知県いの町</v>
      </c>
      <c r="E1602" s="353">
        <v>386</v>
      </c>
      <c r="F1602" s="351">
        <f t="shared" si="49"/>
        <v>1</v>
      </c>
    </row>
    <row r="1603" spans="1:6">
      <c r="A1603" s="353">
        <v>387</v>
      </c>
      <c r="B1603" s="353" t="s">
        <v>3063</v>
      </c>
      <c r="C1603" s="353" t="s">
        <v>2163</v>
      </c>
      <c r="D1603" s="351" t="str">
        <f t="shared" ref="D1603:D1666" si="50">B1603&amp;C1603</f>
        <v>高知県仁淀川町</v>
      </c>
      <c r="E1603" s="353">
        <v>387</v>
      </c>
      <c r="F1603" s="351">
        <f t="shared" ref="F1603:F1666" si="51">COUNTIF(D:D,D1603)</f>
        <v>1</v>
      </c>
    </row>
    <row r="1604" spans="1:6">
      <c r="A1604" s="353">
        <v>401</v>
      </c>
      <c r="B1604" s="353" t="s">
        <v>3063</v>
      </c>
      <c r="C1604" s="353" t="s">
        <v>2197</v>
      </c>
      <c r="D1604" s="351" t="str">
        <f t="shared" si="50"/>
        <v>高知県中土佐町</v>
      </c>
      <c r="E1604" s="353">
        <v>401</v>
      </c>
      <c r="F1604" s="351">
        <f t="shared" si="51"/>
        <v>1</v>
      </c>
    </row>
    <row r="1605" spans="1:6">
      <c r="A1605" s="353">
        <v>402</v>
      </c>
      <c r="B1605" s="353" t="s">
        <v>3063</v>
      </c>
      <c r="C1605" s="353" t="s">
        <v>2229</v>
      </c>
      <c r="D1605" s="351" t="str">
        <f t="shared" si="50"/>
        <v>高知県佐川町</v>
      </c>
      <c r="E1605" s="353">
        <v>402</v>
      </c>
      <c r="F1605" s="351">
        <f t="shared" si="51"/>
        <v>1</v>
      </c>
    </row>
    <row r="1606" spans="1:6">
      <c r="A1606" s="353">
        <v>403</v>
      </c>
      <c r="B1606" s="353" t="s">
        <v>3063</v>
      </c>
      <c r="C1606" s="353" t="s">
        <v>2261</v>
      </c>
      <c r="D1606" s="351" t="str">
        <f t="shared" si="50"/>
        <v>高知県越知町</v>
      </c>
      <c r="E1606" s="353">
        <v>403</v>
      </c>
      <c r="F1606" s="351">
        <f t="shared" si="51"/>
        <v>1</v>
      </c>
    </row>
    <row r="1607" spans="1:6">
      <c r="A1607" s="353">
        <v>405</v>
      </c>
      <c r="B1607" s="353" t="s">
        <v>3063</v>
      </c>
      <c r="C1607" s="353" t="s">
        <v>2291</v>
      </c>
      <c r="D1607" s="351" t="str">
        <f t="shared" si="50"/>
        <v>高知県檮原町</v>
      </c>
      <c r="E1607" s="353">
        <v>405</v>
      </c>
      <c r="F1607" s="351">
        <f t="shared" si="51"/>
        <v>1</v>
      </c>
    </row>
    <row r="1608" spans="1:6">
      <c r="A1608" s="353">
        <v>410</v>
      </c>
      <c r="B1608" s="353" t="s">
        <v>3063</v>
      </c>
      <c r="C1608" s="353" t="s">
        <v>2319</v>
      </c>
      <c r="D1608" s="351" t="str">
        <f t="shared" si="50"/>
        <v>高知県日高村</v>
      </c>
      <c r="E1608" s="353">
        <v>410</v>
      </c>
      <c r="F1608" s="351">
        <f t="shared" si="51"/>
        <v>1</v>
      </c>
    </row>
    <row r="1609" spans="1:6">
      <c r="A1609" s="353">
        <v>411</v>
      </c>
      <c r="B1609" s="353" t="s">
        <v>3063</v>
      </c>
      <c r="C1609" s="353" t="s">
        <v>2347</v>
      </c>
      <c r="D1609" s="351" t="str">
        <f t="shared" si="50"/>
        <v>高知県津野町</v>
      </c>
      <c r="E1609" s="353">
        <v>411</v>
      </c>
      <c r="F1609" s="351">
        <f t="shared" si="51"/>
        <v>1</v>
      </c>
    </row>
    <row r="1610" spans="1:6">
      <c r="A1610" s="353">
        <v>412</v>
      </c>
      <c r="B1610" s="353" t="s">
        <v>3063</v>
      </c>
      <c r="C1610" s="353" t="s">
        <v>2373</v>
      </c>
      <c r="D1610" s="351" t="str">
        <f t="shared" si="50"/>
        <v>高知県四万十町</v>
      </c>
      <c r="E1610" s="353">
        <v>412</v>
      </c>
      <c r="F1610" s="351">
        <f t="shared" si="51"/>
        <v>1</v>
      </c>
    </row>
    <row r="1611" spans="1:6">
      <c r="A1611" s="353">
        <v>424</v>
      </c>
      <c r="B1611" s="353" t="s">
        <v>3063</v>
      </c>
      <c r="C1611" s="353" t="s">
        <v>2396</v>
      </c>
      <c r="D1611" s="351" t="str">
        <f t="shared" si="50"/>
        <v>高知県大月町</v>
      </c>
      <c r="E1611" s="353">
        <v>424</v>
      </c>
      <c r="F1611" s="351">
        <f t="shared" si="51"/>
        <v>1</v>
      </c>
    </row>
    <row r="1612" spans="1:6">
      <c r="A1612" s="353">
        <v>427</v>
      </c>
      <c r="B1612" s="353" t="s">
        <v>3063</v>
      </c>
      <c r="C1612" s="353" t="s">
        <v>2421</v>
      </c>
      <c r="D1612" s="351" t="str">
        <f t="shared" si="50"/>
        <v>高知県三原村</v>
      </c>
      <c r="E1612" s="353">
        <v>427</v>
      </c>
      <c r="F1612" s="351">
        <f t="shared" si="51"/>
        <v>1</v>
      </c>
    </row>
    <row r="1613" spans="1:6">
      <c r="A1613" s="353">
        <v>428</v>
      </c>
      <c r="B1613" s="353" t="s">
        <v>3063</v>
      </c>
      <c r="C1613" s="353" t="s">
        <v>2446</v>
      </c>
      <c r="D1613" s="351" t="str">
        <f t="shared" si="50"/>
        <v>高知県黒潮町</v>
      </c>
      <c r="E1613" s="353">
        <v>428</v>
      </c>
      <c r="F1613" s="351">
        <f t="shared" si="51"/>
        <v>1</v>
      </c>
    </row>
    <row r="1614" spans="1:6">
      <c r="A1614" s="353">
        <v>101</v>
      </c>
      <c r="B1614" s="353" t="s">
        <v>3064</v>
      </c>
      <c r="C1614" s="353" t="s">
        <v>3065</v>
      </c>
      <c r="D1614" s="351" t="str">
        <f t="shared" si="50"/>
        <v>福岡県北九州市門司区</v>
      </c>
      <c r="E1614" s="353">
        <v>101</v>
      </c>
      <c r="F1614" s="351">
        <f t="shared" si="51"/>
        <v>1</v>
      </c>
    </row>
    <row r="1615" spans="1:6">
      <c r="A1615" s="353">
        <v>103</v>
      </c>
      <c r="B1615" s="353" t="s">
        <v>3064</v>
      </c>
      <c r="C1615" s="353" t="s">
        <v>3066</v>
      </c>
      <c r="D1615" s="351" t="str">
        <f t="shared" si="50"/>
        <v>福岡県北九州市若松区</v>
      </c>
      <c r="E1615" s="353">
        <v>103</v>
      </c>
      <c r="F1615" s="351">
        <f t="shared" si="51"/>
        <v>1</v>
      </c>
    </row>
    <row r="1616" spans="1:6">
      <c r="A1616" s="353">
        <v>105</v>
      </c>
      <c r="B1616" s="353" t="s">
        <v>3064</v>
      </c>
      <c r="C1616" s="353" t="s">
        <v>3067</v>
      </c>
      <c r="D1616" s="351" t="str">
        <f t="shared" si="50"/>
        <v>福岡県北九州市戸畑区</v>
      </c>
      <c r="E1616" s="353">
        <v>105</v>
      </c>
      <c r="F1616" s="351">
        <f t="shared" si="51"/>
        <v>1</v>
      </c>
    </row>
    <row r="1617" spans="1:6">
      <c r="A1617" s="353">
        <v>106</v>
      </c>
      <c r="B1617" s="353" t="s">
        <v>3064</v>
      </c>
      <c r="C1617" s="353" t="s">
        <v>3068</v>
      </c>
      <c r="D1617" s="351" t="str">
        <f t="shared" si="50"/>
        <v>福岡県北九州市小倉北区</v>
      </c>
      <c r="E1617" s="353">
        <v>106</v>
      </c>
      <c r="F1617" s="351">
        <f t="shared" si="51"/>
        <v>1</v>
      </c>
    </row>
    <row r="1618" spans="1:6">
      <c r="A1618" s="353">
        <v>107</v>
      </c>
      <c r="B1618" s="353" t="s">
        <v>3064</v>
      </c>
      <c r="C1618" s="353" t="s">
        <v>3069</v>
      </c>
      <c r="D1618" s="351" t="str">
        <f t="shared" si="50"/>
        <v>福岡県北九州市小倉南区</v>
      </c>
      <c r="E1618" s="353">
        <v>107</v>
      </c>
      <c r="F1618" s="351">
        <f t="shared" si="51"/>
        <v>1</v>
      </c>
    </row>
    <row r="1619" spans="1:6">
      <c r="A1619" s="353">
        <v>108</v>
      </c>
      <c r="B1619" s="353" t="s">
        <v>3064</v>
      </c>
      <c r="C1619" s="353" t="s">
        <v>3070</v>
      </c>
      <c r="D1619" s="351" t="str">
        <f t="shared" si="50"/>
        <v>福岡県北九州市八幡東区</v>
      </c>
      <c r="E1619" s="353">
        <v>108</v>
      </c>
      <c r="F1619" s="351">
        <f t="shared" si="51"/>
        <v>1</v>
      </c>
    </row>
    <row r="1620" spans="1:6">
      <c r="A1620" s="353">
        <v>109</v>
      </c>
      <c r="B1620" s="353" t="s">
        <v>3064</v>
      </c>
      <c r="C1620" s="353" t="s">
        <v>3071</v>
      </c>
      <c r="D1620" s="351" t="str">
        <f t="shared" si="50"/>
        <v>福岡県北九州市八幡西区</v>
      </c>
      <c r="E1620" s="353">
        <v>109</v>
      </c>
      <c r="F1620" s="351">
        <f t="shared" si="51"/>
        <v>1</v>
      </c>
    </row>
    <row r="1621" spans="1:6">
      <c r="A1621" s="353">
        <v>131</v>
      </c>
      <c r="B1621" s="353" t="s">
        <v>3064</v>
      </c>
      <c r="C1621" s="353" t="s">
        <v>3072</v>
      </c>
      <c r="D1621" s="351" t="str">
        <f t="shared" si="50"/>
        <v>福岡県福岡市東区</v>
      </c>
      <c r="E1621" s="353">
        <v>131</v>
      </c>
      <c r="F1621" s="351">
        <f t="shared" si="51"/>
        <v>1</v>
      </c>
    </row>
    <row r="1622" spans="1:6">
      <c r="A1622" s="353">
        <v>132</v>
      </c>
      <c r="B1622" s="353" t="s">
        <v>3064</v>
      </c>
      <c r="C1622" s="353" t="s">
        <v>3073</v>
      </c>
      <c r="D1622" s="351" t="str">
        <f t="shared" si="50"/>
        <v>福岡県福岡市博多区</v>
      </c>
      <c r="E1622" s="353">
        <v>132</v>
      </c>
      <c r="F1622" s="351">
        <f t="shared" si="51"/>
        <v>1</v>
      </c>
    </row>
    <row r="1623" spans="1:6">
      <c r="A1623" s="353">
        <v>133</v>
      </c>
      <c r="B1623" s="353" t="s">
        <v>3064</v>
      </c>
      <c r="C1623" s="353" t="s">
        <v>3074</v>
      </c>
      <c r="D1623" s="351" t="str">
        <f t="shared" si="50"/>
        <v>福岡県福岡市中央区</v>
      </c>
      <c r="E1623" s="353">
        <v>133</v>
      </c>
      <c r="F1623" s="351">
        <f t="shared" si="51"/>
        <v>1</v>
      </c>
    </row>
    <row r="1624" spans="1:6">
      <c r="A1624" s="353">
        <v>134</v>
      </c>
      <c r="B1624" s="353" t="s">
        <v>3064</v>
      </c>
      <c r="C1624" s="353" t="s">
        <v>3075</v>
      </c>
      <c r="D1624" s="351" t="str">
        <f t="shared" si="50"/>
        <v>福岡県福岡市南区</v>
      </c>
      <c r="E1624" s="353">
        <v>134</v>
      </c>
      <c r="F1624" s="351">
        <f t="shared" si="51"/>
        <v>1</v>
      </c>
    </row>
    <row r="1625" spans="1:6">
      <c r="A1625" s="353">
        <v>135</v>
      </c>
      <c r="B1625" s="353" t="s">
        <v>3064</v>
      </c>
      <c r="C1625" s="353" t="s">
        <v>3076</v>
      </c>
      <c r="D1625" s="351" t="str">
        <f t="shared" si="50"/>
        <v>福岡県福岡市西区</v>
      </c>
      <c r="E1625" s="353">
        <v>135</v>
      </c>
      <c r="F1625" s="351">
        <f t="shared" si="51"/>
        <v>1</v>
      </c>
    </row>
    <row r="1626" spans="1:6">
      <c r="A1626" s="353">
        <v>136</v>
      </c>
      <c r="B1626" s="353" t="s">
        <v>3064</v>
      </c>
      <c r="C1626" s="353" t="s">
        <v>3077</v>
      </c>
      <c r="D1626" s="351" t="str">
        <f t="shared" si="50"/>
        <v>福岡県福岡市城南区</v>
      </c>
      <c r="E1626" s="353">
        <v>136</v>
      </c>
      <c r="F1626" s="351">
        <f t="shared" si="51"/>
        <v>1</v>
      </c>
    </row>
    <row r="1627" spans="1:6">
      <c r="A1627" s="353">
        <v>137</v>
      </c>
      <c r="B1627" s="353" t="s">
        <v>3064</v>
      </c>
      <c r="C1627" s="353" t="s">
        <v>3078</v>
      </c>
      <c r="D1627" s="351" t="str">
        <f t="shared" si="50"/>
        <v>福岡県福岡市早良区</v>
      </c>
      <c r="E1627" s="353">
        <v>137</v>
      </c>
      <c r="F1627" s="351">
        <f t="shared" si="51"/>
        <v>1</v>
      </c>
    </row>
    <row r="1628" spans="1:6">
      <c r="A1628" s="353">
        <v>202</v>
      </c>
      <c r="B1628" s="353" t="s">
        <v>3064</v>
      </c>
      <c r="C1628" s="353" t="s">
        <v>1811</v>
      </c>
      <c r="D1628" s="351" t="str">
        <f t="shared" si="50"/>
        <v>福岡県大牟田市</v>
      </c>
      <c r="E1628" s="353">
        <v>202</v>
      </c>
      <c r="F1628" s="351">
        <f t="shared" si="51"/>
        <v>1</v>
      </c>
    </row>
    <row r="1629" spans="1:6">
      <c r="A1629" s="353">
        <v>203</v>
      </c>
      <c r="B1629" s="353" t="s">
        <v>3064</v>
      </c>
      <c r="C1629" s="353" t="s">
        <v>1857</v>
      </c>
      <c r="D1629" s="351" t="str">
        <f t="shared" si="50"/>
        <v>福岡県久留米市</v>
      </c>
      <c r="E1629" s="353">
        <v>203</v>
      </c>
      <c r="F1629" s="351">
        <f t="shared" si="51"/>
        <v>1</v>
      </c>
    </row>
    <row r="1630" spans="1:6">
      <c r="A1630" s="353">
        <v>204</v>
      </c>
      <c r="B1630" s="353" t="s">
        <v>3064</v>
      </c>
      <c r="C1630" s="353" t="s">
        <v>1901</v>
      </c>
      <c r="D1630" s="351" t="str">
        <f t="shared" si="50"/>
        <v>福岡県直方市</v>
      </c>
      <c r="E1630" s="353">
        <v>204</v>
      </c>
      <c r="F1630" s="351">
        <f t="shared" si="51"/>
        <v>1</v>
      </c>
    </row>
    <row r="1631" spans="1:6">
      <c r="A1631" s="353">
        <v>205</v>
      </c>
      <c r="B1631" s="353" t="s">
        <v>3064</v>
      </c>
      <c r="C1631" s="353" t="s">
        <v>1942</v>
      </c>
      <c r="D1631" s="351" t="str">
        <f t="shared" si="50"/>
        <v>福岡県飯塚市</v>
      </c>
      <c r="E1631" s="353">
        <v>205</v>
      </c>
      <c r="F1631" s="351">
        <f t="shared" si="51"/>
        <v>1</v>
      </c>
    </row>
    <row r="1632" spans="1:6">
      <c r="A1632" s="353">
        <v>206</v>
      </c>
      <c r="B1632" s="353" t="s">
        <v>3064</v>
      </c>
      <c r="C1632" s="353" t="s">
        <v>1986</v>
      </c>
      <c r="D1632" s="351" t="str">
        <f t="shared" si="50"/>
        <v>福岡県田川市</v>
      </c>
      <c r="E1632" s="353">
        <v>206</v>
      </c>
      <c r="F1632" s="351">
        <f t="shared" si="51"/>
        <v>1</v>
      </c>
    </row>
    <row r="1633" spans="1:6">
      <c r="A1633" s="353">
        <v>207</v>
      </c>
      <c r="B1633" s="353" t="s">
        <v>3064</v>
      </c>
      <c r="C1633" s="353" t="s">
        <v>2024</v>
      </c>
      <c r="D1633" s="351" t="str">
        <f t="shared" si="50"/>
        <v>福岡県柳川市</v>
      </c>
      <c r="E1633" s="353">
        <v>207</v>
      </c>
      <c r="F1633" s="351">
        <f t="shared" si="51"/>
        <v>1</v>
      </c>
    </row>
    <row r="1634" spans="1:6">
      <c r="A1634" s="353">
        <v>210</v>
      </c>
      <c r="B1634" s="353" t="s">
        <v>3064</v>
      </c>
      <c r="C1634" s="353" t="s">
        <v>2061</v>
      </c>
      <c r="D1634" s="351" t="str">
        <f t="shared" si="50"/>
        <v>福岡県八女市</v>
      </c>
      <c r="E1634" s="353">
        <v>210</v>
      </c>
      <c r="F1634" s="351">
        <f t="shared" si="51"/>
        <v>1</v>
      </c>
    </row>
    <row r="1635" spans="1:6">
      <c r="A1635" s="353">
        <v>211</v>
      </c>
      <c r="B1635" s="353" t="s">
        <v>3064</v>
      </c>
      <c r="C1635" s="353" t="s">
        <v>2096</v>
      </c>
      <c r="D1635" s="351" t="str">
        <f t="shared" si="50"/>
        <v>福岡県筑後市</v>
      </c>
      <c r="E1635" s="353">
        <v>211</v>
      </c>
      <c r="F1635" s="351">
        <f t="shared" si="51"/>
        <v>1</v>
      </c>
    </row>
    <row r="1636" spans="1:6">
      <c r="A1636" s="353">
        <v>212</v>
      </c>
      <c r="B1636" s="353" t="s">
        <v>3064</v>
      </c>
      <c r="C1636" s="353" t="s">
        <v>2130</v>
      </c>
      <c r="D1636" s="351" t="str">
        <f t="shared" si="50"/>
        <v>福岡県大川市</v>
      </c>
      <c r="E1636" s="353">
        <v>212</v>
      </c>
      <c r="F1636" s="351">
        <f t="shared" si="51"/>
        <v>1</v>
      </c>
    </row>
    <row r="1637" spans="1:6">
      <c r="A1637" s="353">
        <v>213</v>
      </c>
      <c r="B1637" s="353" t="s">
        <v>3064</v>
      </c>
      <c r="C1637" s="353" t="s">
        <v>2164</v>
      </c>
      <c r="D1637" s="351" t="str">
        <f t="shared" si="50"/>
        <v>福岡県行橋市</v>
      </c>
      <c r="E1637" s="353">
        <v>213</v>
      </c>
      <c r="F1637" s="351">
        <f t="shared" si="51"/>
        <v>1</v>
      </c>
    </row>
    <row r="1638" spans="1:6">
      <c r="A1638" s="353">
        <v>214</v>
      </c>
      <c r="B1638" s="353" t="s">
        <v>3064</v>
      </c>
      <c r="C1638" s="353" t="s">
        <v>2198</v>
      </c>
      <c r="D1638" s="351" t="str">
        <f t="shared" si="50"/>
        <v>福岡県豊前市</v>
      </c>
      <c r="E1638" s="353">
        <v>214</v>
      </c>
      <c r="F1638" s="351">
        <f t="shared" si="51"/>
        <v>1</v>
      </c>
    </row>
    <row r="1639" spans="1:6">
      <c r="A1639" s="353">
        <v>215</v>
      </c>
      <c r="B1639" s="353" t="s">
        <v>3064</v>
      </c>
      <c r="C1639" s="353" t="s">
        <v>2230</v>
      </c>
      <c r="D1639" s="351" t="str">
        <f t="shared" si="50"/>
        <v>福岡県中間市</v>
      </c>
      <c r="E1639" s="353">
        <v>215</v>
      </c>
      <c r="F1639" s="351">
        <f t="shared" si="51"/>
        <v>1</v>
      </c>
    </row>
    <row r="1640" spans="1:6">
      <c r="A1640" s="353">
        <v>216</v>
      </c>
      <c r="B1640" s="353" t="s">
        <v>3064</v>
      </c>
      <c r="C1640" s="353" t="s">
        <v>2262</v>
      </c>
      <c r="D1640" s="351" t="str">
        <f t="shared" si="50"/>
        <v>福岡県小郡市</v>
      </c>
      <c r="E1640" s="353">
        <v>216</v>
      </c>
      <c r="F1640" s="351">
        <f t="shared" si="51"/>
        <v>1</v>
      </c>
    </row>
    <row r="1641" spans="1:6">
      <c r="A1641" s="353">
        <v>217</v>
      </c>
      <c r="B1641" s="353" t="s">
        <v>3064</v>
      </c>
      <c r="C1641" s="353" t="s">
        <v>2292</v>
      </c>
      <c r="D1641" s="351" t="str">
        <f t="shared" si="50"/>
        <v>福岡県筑紫野市</v>
      </c>
      <c r="E1641" s="353">
        <v>217</v>
      </c>
      <c r="F1641" s="351">
        <f t="shared" si="51"/>
        <v>1</v>
      </c>
    </row>
    <row r="1642" spans="1:6">
      <c r="A1642" s="353">
        <v>218</v>
      </c>
      <c r="B1642" s="353" t="s">
        <v>3064</v>
      </c>
      <c r="C1642" s="353" t="s">
        <v>2320</v>
      </c>
      <c r="D1642" s="351" t="str">
        <f t="shared" si="50"/>
        <v>福岡県春日市</v>
      </c>
      <c r="E1642" s="353">
        <v>218</v>
      </c>
      <c r="F1642" s="351">
        <f t="shared" si="51"/>
        <v>1</v>
      </c>
    </row>
    <row r="1643" spans="1:6">
      <c r="A1643" s="353">
        <v>219</v>
      </c>
      <c r="B1643" s="353" t="s">
        <v>3064</v>
      </c>
      <c r="C1643" s="353" t="s">
        <v>2348</v>
      </c>
      <c r="D1643" s="351" t="str">
        <f t="shared" si="50"/>
        <v>福岡県大野城市</v>
      </c>
      <c r="E1643" s="353">
        <v>219</v>
      </c>
      <c r="F1643" s="351">
        <f t="shared" si="51"/>
        <v>1</v>
      </c>
    </row>
    <row r="1644" spans="1:6">
      <c r="A1644" s="353">
        <v>220</v>
      </c>
      <c r="B1644" s="353" t="s">
        <v>3064</v>
      </c>
      <c r="C1644" s="353" t="s">
        <v>2374</v>
      </c>
      <c r="D1644" s="351" t="str">
        <f t="shared" si="50"/>
        <v>福岡県宗像市</v>
      </c>
      <c r="E1644" s="353">
        <v>220</v>
      </c>
      <c r="F1644" s="351">
        <f t="shared" si="51"/>
        <v>1</v>
      </c>
    </row>
    <row r="1645" spans="1:6">
      <c r="A1645" s="353">
        <v>221</v>
      </c>
      <c r="B1645" s="353" t="s">
        <v>3064</v>
      </c>
      <c r="C1645" s="353" t="s">
        <v>2397</v>
      </c>
      <c r="D1645" s="351" t="str">
        <f t="shared" si="50"/>
        <v>福岡県太宰府市</v>
      </c>
      <c r="E1645" s="353">
        <v>221</v>
      </c>
      <c r="F1645" s="351">
        <f t="shared" si="51"/>
        <v>1</v>
      </c>
    </row>
    <row r="1646" spans="1:6">
      <c r="A1646" s="353">
        <v>223</v>
      </c>
      <c r="B1646" s="353" t="s">
        <v>3064</v>
      </c>
      <c r="C1646" s="353" t="s">
        <v>2422</v>
      </c>
      <c r="D1646" s="351" t="str">
        <f t="shared" si="50"/>
        <v>福岡県古賀市</v>
      </c>
      <c r="E1646" s="353">
        <v>223</v>
      </c>
      <c r="F1646" s="351">
        <f t="shared" si="51"/>
        <v>1</v>
      </c>
    </row>
    <row r="1647" spans="1:6">
      <c r="A1647" s="353">
        <v>224</v>
      </c>
      <c r="B1647" s="353" t="s">
        <v>3064</v>
      </c>
      <c r="C1647" s="353" t="s">
        <v>2447</v>
      </c>
      <c r="D1647" s="351" t="str">
        <f t="shared" si="50"/>
        <v>福岡県福津市</v>
      </c>
      <c r="E1647" s="353">
        <v>224</v>
      </c>
      <c r="F1647" s="351">
        <f t="shared" si="51"/>
        <v>1</v>
      </c>
    </row>
    <row r="1648" spans="1:6">
      <c r="A1648" s="353">
        <v>225</v>
      </c>
      <c r="B1648" s="353" t="s">
        <v>3064</v>
      </c>
      <c r="C1648" s="353" t="s">
        <v>2471</v>
      </c>
      <c r="D1648" s="351" t="str">
        <f t="shared" si="50"/>
        <v>福岡県うきは市</v>
      </c>
      <c r="E1648" s="353">
        <v>225</v>
      </c>
      <c r="F1648" s="351">
        <f t="shared" si="51"/>
        <v>1</v>
      </c>
    </row>
    <row r="1649" spans="1:6">
      <c r="A1649" s="353">
        <v>226</v>
      </c>
      <c r="B1649" s="353" t="s">
        <v>3064</v>
      </c>
      <c r="C1649" s="353" t="s">
        <v>2493</v>
      </c>
      <c r="D1649" s="351" t="str">
        <f t="shared" si="50"/>
        <v>福岡県宮若市</v>
      </c>
      <c r="E1649" s="353">
        <v>226</v>
      </c>
      <c r="F1649" s="351">
        <f t="shared" si="51"/>
        <v>1</v>
      </c>
    </row>
    <row r="1650" spans="1:6">
      <c r="A1650" s="353">
        <v>227</v>
      </c>
      <c r="B1650" s="353" t="s">
        <v>3064</v>
      </c>
      <c r="C1650" s="353" t="s">
        <v>2513</v>
      </c>
      <c r="D1650" s="351" t="str">
        <f t="shared" si="50"/>
        <v>福岡県嘉麻市</v>
      </c>
      <c r="E1650" s="353">
        <v>227</v>
      </c>
      <c r="F1650" s="351">
        <f t="shared" si="51"/>
        <v>1</v>
      </c>
    </row>
    <row r="1651" spans="1:6">
      <c r="A1651" s="353">
        <v>228</v>
      </c>
      <c r="B1651" s="353" t="s">
        <v>3064</v>
      </c>
      <c r="C1651" s="353" t="s">
        <v>2531</v>
      </c>
      <c r="D1651" s="351" t="str">
        <f t="shared" si="50"/>
        <v>福岡県朝倉市</v>
      </c>
      <c r="E1651" s="353">
        <v>228</v>
      </c>
      <c r="F1651" s="351">
        <f t="shared" si="51"/>
        <v>1</v>
      </c>
    </row>
    <row r="1652" spans="1:6">
      <c r="A1652" s="353">
        <v>229</v>
      </c>
      <c r="B1652" s="353" t="s">
        <v>3064</v>
      </c>
      <c r="C1652" s="353" t="s">
        <v>2551</v>
      </c>
      <c r="D1652" s="351" t="str">
        <f t="shared" si="50"/>
        <v>福岡県みやま市</v>
      </c>
      <c r="E1652" s="353">
        <v>229</v>
      </c>
      <c r="F1652" s="351">
        <f t="shared" si="51"/>
        <v>1</v>
      </c>
    </row>
    <row r="1653" spans="1:6">
      <c r="A1653" s="353">
        <v>230</v>
      </c>
      <c r="B1653" s="353" t="s">
        <v>3064</v>
      </c>
      <c r="C1653" s="353" t="s">
        <v>2569</v>
      </c>
      <c r="D1653" s="351" t="str">
        <f t="shared" si="50"/>
        <v>福岡県糸島市</v>
      </c>
      <c r="E1653" s="353">
        <v>230</v>
      </c>
      <c r="F1653" s="351">
        <f t="shared" si="51"/>
        <v>1</v>
      </c>
    </row>
    <row r="1654" spans="1:6">
      <c r="A1654" s="353">
        <v>231</v>
      </c>
      <c r="B1654" s="353" t="s">
        <v>3064</v>
      </c>
      <c r="C1654" s="353" t="s">
        <v>2584</v>
      </c>
      <c r="D1654" s="351" t="str">
        <f t="shared" si="50"/>
        <v>福岡県那珂川市</v>
      </c>
      <c r="E1654" s="353">
        <v>231</v>
      </c>
      <c r="F1654" s="351">
        <f t="shared" si="51"/>
        <v>1</v>
      </c>
    </row>
    <row r="1655" spans="1:6">
      <c r="A1655" s="353">
        <v>341</v>
      </c>
      <c r="B1655" s="353" t="s">
        <v>3064</v>
      </c>
      <c r="C1655" s="353" t="s">
        <v>2601</v>
      </c>
      <c r="D1655" s="351" t="str">
        <f t="shared" si="50"/>
        <v>福岡県宇美町</v>
      </c>
      <c r="E1655" s="353">
        <v>341</v>
      </c>
      <c r="F1655" s="351">
        <f t="shared" si="51"/>
        <v>1</v>
      </c>
    </row>
    <row r="1656" spans="1:6">
      <c r="A1656" s="353">
        <v>342</v>
      </c>
      <c r="B1656" s="353" t="s">
        <v>3064</v>
      </c>
      <c r="C1656" s="353" t="s">
        <v>2616</v>
      </c>
      <c r="D1656" s="351" t="str">
        <f t="shared" si="50"/>
        <v>福岡県篠栗町</v>
      </c>
      <c r="E1656" s="353">
        <v>342</v>
      </c>
      <c r="F1656" s="351">
        <f t="shared" si="51"/>
        <v>1</v>
      </c>
    </row>
    <row r="1657" spans="1:6">
      <c r="A1657" s="353">
        <v>343</v>
      </c>
      <c r="B1657" s="353" t="s">
        <v>3064</v>
      </c>
      <c r="C1657" s="353" t="s">
        <v>2630</v>
      </c>
      <c r="D1657" s="351" t="str">
        <f t="shared" si="50"/>
        <v>福岡県志免町</v>
      </c>
      <c r="E1657" s="353">
        <v>343</v>
      </c>
      <c r="F1657" s="351">
        <f t="shared" si="51"/>
        <v>1</v>
      </c>
    </row>
    <row r="1658" spans="1:6">
      <c r="A1658" s="353">
        <v>344</v>
      </c>
      <c r="B1658" s="353" t="s">
        <v>3064</v>
      </c>
      <c r="C1658" s="353" t="s">
        <v>2642</v>
      </c>
      <c r="D1658" s="351" t="str">
        <f t="shared" si="50"/>
        <v>福岡県須恵町</v>
      </c>
      <c r="E1658" s="353">
        <v>344</v>
      </c>
      <c r="F1658" s="351">
        <f t="shared" si="51"/>
        <v>1</v>
      </c>
    </row>
    <row r="1659" spans="1:6">
      <c r="A1659" s="353">
        <v>345</v>
      </c>
      <c r="B1659" s="353" t="s">
        <v>3064</v>
      </c>
      <c r="C1659" s="353" t="s">
        <v>2654</v>
      </c>
      <c r="D1659" s="351" t="str">
        <f t="shared" si="50"/>
        <v>福岡県新宮町</v>
      </c>
      <c r="E1659" s="353">
        <v>345</v>
      </c>
      <c r="F1659" s="351">
        <f t="shared" si="51"/>
        <v>1</v>
      </c>
    </row>
    <row r="1660" spans="1:6">
      <c r="A1660" s="353">
        <v>348</v>
      </c>
      <c r="B1660" s="353" t="s">
        <v>3064</v>
      </c>
      <c r="C1660" s="353" t="s">
        <v>2665</v>
      </c>
      <c r="D1660" s="351" t="str">
        <f t="shared" si="50"/>
        <v>福岡県久山町</v>
      </c>
      <c r="E1660" s="353">
        <v>348</v>
      </c>
      <c r="F1660" s="351">
        <f t="shared" si="51"/>
        <v>1</v>
      </c>
    </row>
    <row r="1661" spans="1:6">
      <c r="A1661" s="353">
        <v>349</v>
      </c>
      <c r="B1661" s="353" t="s">
        <v>3064</v>
      </c>
      <c r="C1661" s="353" t="s">
        <v>2677</v>
      </c>
      <c r="D1661" s="351" t="str">
        <f t="shared" si="50"/>
        <v>福岡県粕屋町</v>
      </c>
      <c r="E1661" s="353">
        <v>349</v>
      </c>
      <c r="F1661" s="351">
        <f t="shared" si="51"/>
        <v>1</v>
      </c>
    </row>
    <row r="1662" spans="1:6">
      <c r="A1662" s="353">
        <v>381</v>
      </c>
      <c r="B1662" s="353" t="s">
        <v>3064</v>
      </c>
      <c r="C1662" s="353" t="s">
        <v>2689</v>
      </c>
      <c r="D1662" s="351" t="str">
        <f t="shared" si="50"/>
        <v>福岡県芦屋町</v>
      </c>
      <c r="E1662" s="353">
        <v>381</v>
      </c>
      <c r="F1662" s="351">
        <f t="shared" si="51"/>
        <v>1</v>
      </c>
    </row>
    <row r="1663" spans="1:6">
      <c r="A1663" s="353">
        <v>382</v>
      </c>
      <c r="B1663" s="353" t="s">
        <v>3064</v>
      </c>
      <c r="C1663" s="353" t="s">
        <v>2700</v>
      </c>
      <c r="D1663" s="351" t="str">
        <f t="shared" si="50"/>
        <v>福岡県水巻町</v>
      </c>
      <c r="E1663" s="353">
        <v>382</v>
      </c>
      <c r="F1663" s="351">
        <f t="shared" si="51"/>
        <v>1</v>
      </c>
    </row>
    <row r="1664" spans="1:6">
      <c r="A1664" s="353">
        <v>383</v>
      </c>
      <c r="B1664" s="353" t="s">
        <v>3064</v>
      </c>
      <c r="C1664" s="353" t="s">
        <v>2710</v>
      </c>
      <c r="D1664" s="351" t="str">
        <f t="shared" si="50"/>
        <v>福岡県岡垣町</v>
      </c>
      <c r="E1664" s="353">
        <v>383</v>
      </c>
      <c r="F1664" s="351">
        <f t="shared" si="51"/>
        <v>1</v>
      </c>
    </row>
    <row r="1665" spans="1:6">
      <c r="A1665" s="353">
        <v>384</v>
      </c>
      <c r="B1665" s="353" t="s">
        <v>3064</v>
      </c>
      <c r="C1665" s="353" t="s">
        <v>2720</v>
      </c>
      <c r="D1665" s="351" t="str">
        <f t="shared" si="50"/>
        <v>福岡県遠賀町</v>
      </c>
      <c r="E1665" s="353">
        <v>384</v>
      </c>
      <c r="F1665" s="351">
        <f t="shared" si="51"/>
        <v>1</v>
      </c>
    </row>
    <row r="1666" spans="1:6">
      <c r="A1666" s="353">
        <v>401</v>
      </c>
      <c r="B1666" s="353" t="s">
        <v>3064</v>
      </c>
      <c r="C1666" s="353" t="s">
        <v>2729</v>
      </c>
      <c r="D1666" s="351" t="str">
        <f t="shared" si="50"/>
        <v>福岡県小竹町</v>
      </c>
      <c r="E1666" s="353">
        <v>401</v>
      </c>
      <c r="F1666" s="351">
        <f t="shared" si="51"/>
        <v>1</v>
      </c>
    </row>
    <row r="1667" spans="1:6">
      <c r="A1667" s="353">
        <v>402</v>
      </c>
      <c r="B1667" s="353" t="s">
        <v>3064</v>
      </c>
      <c r="C1667" s="353" t="s">
        <v>2739</v>
      </c>
      <c r="D1667" s="351" t="str">
        <f t="shared" ref="D1667:D1730" si="52">B1667&amp;C1667</f>
        <v>福岡県鞍手町</v>
      </c>
      <c r="E1667" s="353">
        <v>402</v>
      </c>
      <c r="F1667" s="351">
        <f t="shared" ref="F1667:F1730" si="53">COUNTIF(D:D,D1667)</f>
        <v>1</v>
      </c>
    </row>
    <row r="1668" spans="1:6">
      <c r="A1668" s="353">
        <v>421</v>
      </c>
      <c r="B1668" s="353" t="s">
        <v>3064</v>
      </c>
      <c r="C1668" s="353" t="s">
        <v>2749</v>
      </c>
      <c r="D1668" s="351" t="str">
        <f t="shared" si="52"/>
        <v>福岡県桂川町</v>
      </c>
      <c r="E1668" s="353">
        <v>421</v>
      </c>
      <c r="F1668" s="351">
        <f t="shared" si="53"/>
        <v>1</v>
      </c>
    </row>
    <row r="1669" spans="1:6">
      <c r="A1669" s="353">
        <v>447</v>
      </c>
      <c r="B1669" s="353" t="s">
        <v>3064</v>
      </c>
      <c r="C1669" s="353" t="s">
        <v>2759</v>
      </c>
      <c r="D1669" s="351" t="str">
        <f t="shared" si="52"/>
        <v>福岡県筑前町</v>
      </c>
      <c r="E1669" s="353">
        <v>447</v>
      </c>
      <c r="F1669" s="351">
        <f t="shared" si="53"/>
        <v>1</v>
      </c>
    </row>
    <row r="1670" spans="1:6">
      <c r="A1670" s="353">
        <v>448</v>
      </c>
      <c r="B1670" s="353" t="s">
        <v>3064</v>
      </c>
      <c r="C1670" s="353" t="s">
        <v>2769</v>
      </c>
      <c r="D1670" s="351" t="str">
        <f t="shared" si="52"/>
        <v>福岡県東峰村</v>
      </c>
      <c r="E1670" s="353">
        <v>448</v>
      </c>
      <c r="F1670" s="351">
        <f t="shared" si="53"/>
        <v>1</v>
      </c>
    </row>
    <row r="1671" spans="1:6">
      <c r="A1671" s="353">
        <v>503</v>
      </c>
      <c r="B1671" s="353" t="s">
        <v>3064</v>
      </c>
      <c r="C1671" s="353" t="s">
        <v>2779</v>
      </c>
      <c r="D1671" s="351" t="str">
        <f t="shared" si="52"/>
        <v>福岡県大刀洗町</v>
      </c>
      <c r="E1671" s="353">
        <v>503</v>
      </c>
      <c r="F1671" s="351">
        <f t="shared" si="53"/>
        <v>1</v>
      </c>
    </row>
    <row r="1672" spans="1:6">
      <c r="A1672" s="353">
        <v>522</v>
      </c>
      <c r="B1672" s="353" t="s">
        <v>3064</v>
      </c>
      <c r="C1672" s="353" t="s">
        <v>2788</v>
      </c>
      <c r="D1672" s="351" t="str">
        <f t="shared" si="52"/>
        <v>福岡県大木町</v>
      </c>
      <c r="E1672" s="353">
        <v>522</v>
      </c>
      <c r="F1672" s="351">
        <f t="shared" si="53"/>
        <v>1</v>
      </c>
    </row>
    <row r="1673" spans="1:6">
      <c r="A1673" s="353">
        <v>544</v>
      </c>
      <c r="B1673" s="353" t="s">
        <v>3064</v>
      </c>
      <c r="C1673" s="353" t="s">
        <v>1801</v>
      </c>
      <c r="D1673" s="351" t="str">
        <f t="shared" si="52"/>
        <v>福岡県広川町</v>
      </c>
      <c r="E1673" s="353">
        <v>544</v>
      </c>
      <c r="F1673" s="351">
        <f t="shared" si="53"/>
        <v>1</v>
      </c>
    </row>
    <row r="1674" spans="1:6">
      <c r="A1674" s="353">
        <v>601</v>
      </c>
      <c r="B1674" s="353" t="s">
        <v>3064</v>
      </c>
      <c r="C1674" s="353" t="s">
        <v>2801</v>
      </c>
      <c r="D1674" s="351" t="str">
        <f t="shared" si="52"/>
        <v>福岡県香春町</v>
      </c>
      <c r="E1674" s="353">
        <v>601</v>
      </c>
      <c r="F1674" s="351">
        <f t="shared" si="53"/>
        <v>1</v>
      </c>
    </row>
    <row r="1675" spans="1:6">
      <c r="A1675" s="353">
        <v>602</v>
      </c>
      <c r="B1675" s="353" t="s">
        <v>3064</v>
      </c>
      <c r="C1675" s="353" t="s">
        <v>2808</v>
      </c>
      <c r="D1675" s="351" t="str">
        <f t="shared" si="52"/>
        <v>福岡県添田町</v>
      </c>
      <c r="E1675" s="353">
        <v>602</v>
      </c>
      <c r="F1675" s="351">
        <f t="shared" si="53"/>
        <v>1</v>
      </c>
    </row>
    <row r="1676" spans="1:6">
      <c r="A1676" s="353">
        <v>604</v>
      </c>
      <c r="B1676" s="353" t="s">
        <v>3064</v>
      </c>
      <c r="C1676" s="353" t="s">
        <v>2814</v>
      </c>
      <c r="D1676" s="351" t="str">
        <f t="shared" si="52"/>
        <v>福岡県糸田町</v>
      </c>
      <c r="E1676" s="353">
        <v>604</v>
      </c>
      <c r="F1676" s="351">
        <f t="shared" si="53"/>
        <v>1</v>
      </c>
    </row>
    <row r="1677" spans="1:6">
      <c r="A1677" s="353">
        <v>605</v>
      </c>
      <c r="B1677" s="353" t="s">
        <v>3064</v>
      </c>
      <c r="C1677" s="353" t="s">
        <v>2137</v>
      </c>
      <c r="D1677" s="351" t="str">
        <f t="shared" si="52"/>
        <v>福岡県川崎町</v>
      </c>
      <c r="E1677" s="353">
        <v>605</v>
      </c>
      <c r="F1677" s="351">
        <f t="shared" si="53"/>
        <v>1</v>
      </c>
    </row>
    <row r="1678" spans="1:6">
      <c r="A1678" s="353">
        <v>608</v>
      </c>
      <c r="B1678" s="353" t="s">
        <v>3064</v>
      </c>
      <c r="C1678" s="353" t="s">
        <v>2823</v>
      </c>
      <c r="D1678" s="351" t="str">
        <f t="shared" si="52"/>
        <v>福岡県大任町</v>
      </c>
      <c r="E1678" s="353">
        <v>608</v>
      </c>
      <c r="F1678" s="351">
        <f t="shared" si="53"/>
        <v>1</v>
      </c>
    </row>
    <row r="1679" spans="1:6">
      <c r="A1679" s="353">
        <v>609</v>
      </c>
      <c r="B1679" s="353" t="s">
        <v>3064</v>
      </c>
      <c r="C1679" s="353" t="s">
        <v>2828</v>
      </c>
      <c r="D1679" s="351" t="str">
        <f t="shared" si="52"/>
        <v>福岡県赤村</v>
      </c>
      <c r="E1679" s="353">
        <v>609</v>
      </c>
      <c r="F1679" s="351">
        <f t="shared" si="53"/>
        <v>1</v>
      </c>
    </row>
    <row r="1680" spans="1:6">
      <c r="A1680" s="353">
        <v>610</v>
      </c>
      <c r="B1680" s="353" t="s">
        <v>3064</v>
      </c>
      <c r="C1680" s="353" t="s">
        <v>2834</v>
      </c>
      <c r="D1680" s="351" t="str">
        <f t="shared" si="52"/>
        <v>福岡県福智町</v>
      </c>
      <c r="E1680" s="353">
        <v>610</v>
      </c>
      <c r="F1680" s="351">
        <f t="shared" si="53"/>
        <v>1</v>
      </c>
    </row>
    <row r="1681" spans="1:6">
      <c r="A1681" s="353">
        <v>621</v>
      </c>
      <c r="B1681" s="353" t="s">
        <v>3064</v>
      </c>
      <c r="C1681" s="353" t="s">
        <v>2840</v>
      </c>
      <c r="D1681" s="351" t="str">
        <f t="shared" si="52"/>
        <v>福岡県苅田町</v>
      </c>
      <c r="E1681" s="353">
        <v>621</v>
      </c>
      <c r="F1681" s="351">
        <f t="shared" si="53"/>
        <v>1</v>
      </c>
    </row>
    <row r="1682" spans="1:6">
      <c r="A1682" s="353">
        <v>625</v>
      </c>
      <c r="B1682" s="353" t="s">
        <v>3064</v>
      </c>
      <c r="C1682" s="353" t="s">
        <v>2846</v>
      </c>
      <c r="D1682" s="351" t="str">
        <f t="shared" si="52"/>
        <v>福岡県みやこ町</v>
      </c>
      <c r="E1682" s="353">
        <v>625</v>
      </c>
      <c r="F1682" s="351">
        <f t="shared" si="53"/>
        <v>1</v>
      </c>
    </row>
    <row r="1683" spans="1:6">
      <c r="A1683" s="353">
        <v>642</v>
      </c>
      <c r="B1683" s="353" t="s">
        <v>3064</v>
      </c>
      <c r="C1683" s="353" t="s">
        <v>2849</v>
      </c>
      <c r="D1683" s="351" t="str">
        <f t="shared" si="52"/>
        <v>福岡県吉富町</v>
      </c>
      <c r="E1683" s="353">
        <v>642</v>
      </c>
      <c r="F1683" s="351">
        <f t="shared" si="53"/>
        <v>1</v>
      </c>
    </row>
    <row r="1684" spans="1:6">
      <c r="A1684" s="353">
        <v>646</v>
      </c>
      <c r="B1684" s="353" t="s">
        <v>3064</v>
      </c>
      <c r="C1684" s="353" t="s">
        <v>2854</v>
      </c>
      <c r="D1684" s="351" t="str">
        <f t="shared" si="52"/>
        <v>福岡県上毛町</v>
      </c>
      <c r="E1684" s="353">
        <v>646</v>
      </c>
      <c r="F1684" s="351">
        <f t="shared" si="53"/>
        <v>1</v>
      </c>
    </row>
    <row r="1685" spans="1:6">
      <c r="A1685" s="353">
        <v>647</v>
      </c>
      <c r="B1685" s="353" t="s">
        <v>3064</v>
      </c>
      <c r="C1685" s="353" t="s">
        <v>2859</v>
      </c>
      <c r="D1685" s="351" t="str">
        <f t="shared" si="52"/>
        <v>福岡県築上町</v>
      </c>
      <c r="E1685" s="353">
        <v>647</v>
      </c>
      <c r="F1685" s="351">
        <f t="shared" si="53"/>
        <v>1</v>
      </c>
    </row>
    <row r="1686" spans="1:6">
      <c r="A1686" s="353">
        <v>201</v>
      </c>
      <c r="B1686" s="353" t="s">
        <v>3079</v>
      </c>
      <c r="C1686" s="353" t="s">
        <v>1155</v>
      </c>
      <c r="D1686" s="351" t="str">
        <f t="shared" si="52"/>
        <v>佐賀県佐賀市</v>
      </c>
      <c r="E1686" s="353">
        <v>201</v>
      </c>
      <c r="F1686" s="351">
        <f t="shared" si="53"/>
        <v>1</v>
      </c>
    </row>
    <row r="1687" spans="1:6">
      <c r="A1687" s="353">
        <v>202</v>
      </c>
      <c r="B1687" s="353" t="s">
        <v>3079</v>
      </c>
      <c r="C1687" s="353" t="s">
        <v>1201</v>
      </c>
      <c r="D1687" s="351" t="str">
        <f t="shared" si="52"/>
        <v>佐賀県唐津市</v>
      </c>
      <c r="E1687" s="353">
        <v>202</v>
      </c>
      <c r="F1687" s="351">
        <f t="shared" si="53"/>
        <v>1</v>
      </c>
    </row>
    <row r="1688" spans="1:6">
      <c r="A1688" s="353">
        <v>203</v>
      </c>
      <c r="B1688" s="353" t="s">
        <v>3079</v>
      </c>
      <c r="C1688" s="353" t="s">
        <v>1248</v>
      </c>
      <c r="D1688" s="351" t="str">
        <f t="shared" si="52"/>
        <v>佐賀県鳥栖市</v>
      </c>
      <c r="E1688" s="353">
        <v>203</v>
      </c>
      <c r="F1688" s="351">
        <f t="shared" si="53"/>
        <v>1</v>
      </c>
    </row>
    <row r="1689" spans="1:6">
      <c r="A1689" s="353">
        <v>204</v>
      </c>
      <c r="B1689" s="353" t="s">
        <v>3079</v>
      </c>
      <c r="C1689" s="353" t="s">
        <v>1295</v>
      </c>
      <c r="D1689" s="351" t="str">
        <f t="shared" si="52"/>
        <v>佐賀県多久市</v>
      </c>
      <c r="E1689" s="353">
        <v>204</v>
      </c>
      <c r="F1689" s="351">
        <f t="shared" si="53"/>
        <v>1</v>
      </c>
    </row>
    <row r="1690" spans="1:6">
      <c r="A1690" s="353">
        <v>205</v>
      </c>
      <c r="B1690" s="353" t="s">
        <v>3079</v>
      </c>
      <c r="C1690" s="353" t="s">
        <v>1342</v>
      </c>
      <c r="D1690" s="351" t="str">
        <f t="shared" si="52"/>
        <v>佐賀県伊万里市</v>
      </c>
      <c r="E1690" s="353">
        <v>205</v>
      </c>
      <c r="F1690" s="351">
        <f t="shared" si="53"/>
        <v>1</v>
      </c>
    </row>
    <row r="1691" spans="1:6">
      <c r="A1691" s="353">
        <v>206</v>
      </c>
      <c r="B1691" s="353" t="s">
        <v>3079</v>
      </c>
      <c r="C1691" s="353" t="s">
        <v>1389</v>
      </c>
      <c r="D1691" s="351" t="str">
        <f t="shared" si="52"/>
        <v>佐賀県武雄市</v>
      </c>
      <c r="E1691" s="353">
        <v>206</v>
      </c>
      <c r="F1691" s="351">
        <f t="shared" si="53"/>
        <v>1</v>
      </c>
    </row>
    <row r="1692" spans="1:6">
      <c r="A1692" s="353">
        <v>207</v>
      </c>
      <c r="B1692" s="353" t="s">
        <v>3079</v>
      </c>
      <c r="C1692" s="353" t="s">
        <v>1436</v>
      </c>
      <c r="D1692" s="351" t="str">
        <f t="shared" si="52"/>
        <v>佐賀県鹿島市</v>
      </c>
      <c r="E1692" s="353">
        <v>207</v>
      </c>
      <c r="F1692" s="351">
        <f t="shared" si="53"/>
        <v>1</v>
      </c>
    </row>
    <row r="1693" spans="1:6">
      <c r="A1693" s="353">
        <v>208</v>
      </c>
      <c r="B1693" s="353" t="s">
        <v>3079</v>
      </c>
      <c r="C1693" s="353" t="s">
        <v>1483</v>
      </c>
      <c r="D1693" s="351" t="str">
        <f t="shared" si="52"/>
        <v>佐賀県小城市</v>
      </c>
      <c r="E1693" s="353">
        <v>208</v>
      </c>
      <c r="F1693" s="351">
        <f t="shared" si="53"/>
        <v>1</v>
      </c>
    </row>
    <row r="1694" spans="1:6">
      <c r="A1694" s="353">
        <v>209</v>
      </c>
      <c r="B1694" s="353" t="s">
        <v>3079</v>
      </c>
      <c r="C1694" s="353" t="s">
        <v>1530</v>
      </c>
      <c r="D1694" s="351" t="str">
        <f t="shared" si="52"/>
        <v>佐賀県嬉野市</v>
      </c>
      <c r="E1694" s="353">
        <v>209</v>
      </c>
      <c r="F1694" s="351">
        <f t="shared" si="53"/>
        <v>1</v>
      </c>
    </row>
    <row r="1695" spans="1:6">
      <c r="A1695" s="353">
        <v>210</v>
      </c>
      <c r="B1695" s="353" t="s">
        <v>3079</v>
      </c>
      <c r="C1695" s="353" t="s">
        <v>1577</v>
      </c>
      <c r="D1695" s="351" t="str">
        <f t="shared" si="52"/>
        <v>佐賀県神埼市</v>
      </c>
      <c r="E1695" s="353">
        <v>210</v>
      </c>
      <c r="F1695" s="351">
        <f t="shared" si="53"/>
        <v>1</v>
      </c>
    </row>
    <row r="1696" spans="1:6">
      <c r="A1696" s="353">
        <v>327</v>
      </c>
      <c r="B1696" s="353" t="s">
        <v>3079</v>
      </c>
      <c r="C1696" s="353" t="s">
        <v>1624</v>
      </c>
      <c r="D1696" s="351" t="str">
        <f t="shared" si="52"/>
        <v>佐賀県吉野ヶ里町</v>
      </c>
      <c r="E1696" s="353">
        <v>327</v>
      </c>
      <c r="F1696" s="351">
        <f t="shared" si="53"/>
        <v>1</v>
      </c>
    </row>
    <row r="1697" spans="1:6">
      <c r="A1697" s="353">
        <v>341</v>
      </c>
      <c r="B1697" s="353" t="s">
        <v>3079</v>
      </c>
      <c r="C1697" s="353" t="s">
        <v>1671</v>
      </c>
      <c r="D1697" s="351" t="str">
        <f t="shared" si="52"/>
        <v>佐賀県基山町</v>
      </c>
      <c r="E1697" s="353">
        <v>341</v>
      </c>
      <c r="F1697" s="351">
        <f t="shared" si="53"/>
        <v>1</v>
      </c>
    </row>
    <row r="1698" spans="1:6">
      <c r="A1698" s="353">
        <v>345</v>
      </c>
      <c r="B1698" s="353" t="s">
        <v>3079</v>
      </c>
      <c r="C1698" s="353" t="s">
        <v>1718</v>
      </c>
      <c r="D1698" s="351" t="str">
        <f t="shared" si="52"/>
        <v>佐賀県上峰町</v>
      </c>
      <c r="E1698" s="353">
        <v>345</v>
      </c>
      <c r="F1698" s="351">
        <f t="shared" si="53"/>
        <v>1</v>
      </c>
    </row>
    <row r="1699" spans="1:6">
      <c r="A1699" s="353">
        <v>346</v>
      </c>
      <c r="B1699" s="353" t="s">
        <v>3079</v>
      </c>
      <c r="C1699" s="353" t="s">
        <v>1765</v>
      </c>
      <c r="D1699" s="351" t="str">
        <f t="shared" si="52"/>
        <v>佐賀県みやき町</v>
      </c>
      <c r="E1699" s="353">
        <v>346</v>
      </c>
      <c r="F1699" s="351">
        <f t="shared" si="53"/>
        <v>1</v>
      </c>
    </row>
    <row r="1700" spans="1:6">
      <c r="A1700" s="353">
        <v>387</v>
      </c>
      <c r="B1700" s="353" t="s">
        <v>3079</v>
      </c>
      <c r="C1700" s="353" t="s">
        <v>1812</v>
      </c>
      <c r="D1700" s="351" t="str">
        <f t="shared" si="52"/>
        <v>佐賀県玄海町</v>
      </c>
      <c r="E1700" s="353">
        <v>387</v>
      </c>
      <c r="F1700" s="351">
        <f t="shared" si="53"/>
        <v>1</v>
      </c>
    </row>
    <row r="1701" spans="1:6">
      <c r="A1701" s="353">
        <v>401</v>
      </c>
      <c r="B1701" s="353" t="s">
        <v>3079</v>
      </c>
      <c r="C1701" s="353" t="s">
        <v>1858</v>
      </c>
      <c r="D1701" s="351" t="str">
        <f t="shared" si="52"/>
        <v>佐賀県有田町</v>
      </c>
      <c r="E1701" s="353">
        <v>401</v>
      </c>
      <c r="F1701" s="351">
        <f t="shared" si="53"/>
        <v>1</v>
      </c>
    </row>
    <row r="1702" spans="1:6">
      <c r="A1702" s="353">
        <v>423</v>
      </c>
      <c r="B1702" s="353" t="s">
        <v>3079</v>
      </c>
      <c r="C1702" s="353" t="s">
        <v>1902</v>
      </c>
      <c r="D1702" s="351" t="str">
        <f t="shared" si="52"/>
        <v>佐賀県大町町</v>
      </c>
      <c r="E1702" s="353">
        <v>423</v>
      </c>
      <c r="F1702" s="351">
        <f t="shared" si="53"/>
        <v>1</v>
      </c>
    </row>
    <row r="1703" spans="1:6">
      <c r="A1703" s="353">
        <v>424</v>
      </c>
      <c r="B1703" s="353" t="s">
        <v>3079</v>
      </c>
      <c r="C1703" s="353" t="s">
        <v>1943</v>
      </c>
      <c r="D1703" s="351" t="str">
        <f t="shared" si="52"/>
        <v>佐賀県江北町</v>
      </c>
      <c r="E1703" s="353">
        <v>424</v>
      </c>
      <c r="F1703" s="351">
        <f t="shared" si="53"/>
        <v>1</v>
      </c>
    </row>
    <row r="1704" spans="1:6">
      <c r="A1704" s="353">
        <v>425</v>
      </c>
      <c r="B1704" s="353" t="s">
        <v>3079</v>
      </c>
      <c r="C1704" s="353" t="s">
        <v>1987</v>
      </c>
      <c r="D1704" s="351" t="str">
        <f t="shared" si="52"/>
        <v>佐賀県白石町</v>
      </c>
      <c r="E1704" s="353">
        <v>425</v>
      </c>
      <c r="F1704" s="351">
        <f t="shared" si="53"/>
        <v>1</v>
      </c>
    </row>
    <row r="1705" spans="1:6">
      <c r="A1705" s="353">
        <v>441</v>
      </c>
      <c r="B1705" s="353" t="s">
        <v>3079</v>
      </c>
      <c r="C1705" s="353" t="s">
        <v>2025</v>
      </c>
      <c r="D1705" s="351" t="str">
        <f t="shared" si="52"/>
        <v>佐賀県太良町</v>
      </c>
      <c r="E1705" s="353">
        <v>441</v>
      </c>
      <c r="F1705" s="351">
        <f t="shared" si="53"/>
        <v>1</v>
      </c>
    </row>
    <row r="1706" spans="1:6">
      <c r="A1706" s="353">
        <v>201</v>
      </c>
      <c r="B1706" s="353" t="s">
        <v>3080</v>
      </c>
      <c r="C1706" s="353" t="s">
        <v>1156</v>
      </c>
      <c r="D1706" s="351" t="str">
        <f t="shared" si="52"/>
        <v>長崎県長崎市</v>
      </c>
      <c r="E1706" s="353">
        <v>201</v>
      </c>
      <c r="F1706" s="351">
        <f t="shared" si="53"/>
        <v>1</v>
      </c>
    </row>
    <row r="1707" spans="1:6">
      <c r="A1707" s="353">
        <v>202</v>
      </c>
      <c r="B1707" s="353" t="s">
        <v>3080</v>
      </c>
      <c r="C1707" s="353" t="s">
        <v>1202</v>
      </c>
      <c r="D1707" s="351" t="str">
        <f t="shared" si="52"/>
        <v>長崎県佐世保市</v>
      </c>
      <c r="E1707" s="353">
        <v>202</v>
      </c>
      <c r="F1707" s="351">
        <f t="shared" si="53"/>
        <v>1</v>
      </c>
    </row>
    <row r="1708" spans="1:6">
      <c r="A1708" s="353">
        <v>203</v>
      </c>
      <c r="B1708" s="353" t="s">
        <v>3080</v>
      </c>
      <c r="C1708" s="353" t="s">
        <v>1249</v>
      </c>
      <c r="D1708" s="351" t="str">
        <f t="shared" si="52"/>
        <v>長崎県島原市</v>
      </c>
      <c r="E1708" s="353">
        <v>203</v>
      </c>
      <c r="F1708" s="351">
        <f t="shared" si="53"/>
        <v>1</v>
      </c>
    </row>
    <row r="1709" spans="1:6">
      <c r="A1709" s="353">
        <v>204</v>
      </c>
      <c r="B1709" s="353" t="s">
        <v>3080</v>
      </c>
      <c r="C1709" s="353" t="s">
        <v>1296</v>
      </c>
      <c r="D1709" s="351" t="str">
        <f t="shared" si="52"/>
        <v>長崎県諫早市</v>
      </c>
      <c r="E1709" s="353">
        <v>204</v>
      </c>
      <c r="F1709" s="351">
        <f t="shared" si="53"/>
        <v>1</v>
      </c>
    </row>
    <row r="1710" spans="1:6">
      <c r="A1710" s="353">
        <v>205</v>
      </c>
      <c r="B1710" s="353" t="s">
        <v>3080</v>
      </c>
      <c r="C1710" s="353" t="s">
        <v>1343</v>
      </c>
      <c r="D1710" s="351" t="str">
        <f t="shared" si="52"/>
        <v>長崎県大村市</v>
      </c>
      <c r="E1710" s="353">
        <v>205</v>
      </c>
      <c r="F1710" s="351">
        <f t="shared" si="53"/>
        <v>1</v>
      </c>
    </row>
    <row r="1711" spans="1:6">
      <c r="A1711" s="353">
        <v>207</v>
      </c>
      <c r="B1711" s="353" t="s">
        <v>3080</v>
      </c>
      <c r="C1711" s="353" t="s">
        <v>1390</v>
      </c>
      <c r="D1711" s="351" t="str">
        <f t="shared" si="52"/>
        <v>長崎県平戸市</v>
      </c>
      <c r="E1711" s="353">
        <v>207</v>
      </c>
      <c r="F1711" s="351">
        <f t="shared" si="53"/>
        <v>1</v>
      </c>
    </row>
    <row r="1712" spans="1:6">
      <c r="A1712" s="353">
        <v>208</v>
      </c>
      <c r="B1712" s="353" t="s">
        <v>3080</v>
      </c>
      <c r="C1712" s="353" t="s">
        <v>1437</v>
      </c>
      <c r="D1712" s="351" t="str">
        <f t="shared" si="52"/>
        <v>長崎県松浦市</v>
      </c>
      <c r="E1712" s="353">
        <v>208</v>
      </c>
      <c r="F1712" s="351">
        <f t="shared" si="53"/>
        <v>1</v>
      </c>
    </row>
    <row r="1713" spans="1:6">
      <c r="A1713" s="353">
        <v>209</v>
      </c>
      <c r="B1713" s="353" t="s">
        <v>3080</v>
      </c>
      <c r="C1713" s="353" t="s">
        <v>1484</v>
      </c>
      <c r="D1713" s="351" t="str">
        <f t="shared" si="52"/>
        <v>長崎県対馬市</v>
      </c>
      <c r="E1713" s="353">
        <v>209</v>
      </c>
      <c r="F1713" s="351">
        <f t="shared" si="53"/>
        <v>1</v>
      </c>
    </row>
    <row r="1714" spans="1:6">
      <c r="A1714" s="353">
        <v>210</v>
      </c>
      <c r="B1714" s="353" t="s">
        <v>3080</v>
      </c>
      <c r="C1714" s="353" t="s">
        <v>1531</v>
      </c>
      <c r="D1714" s="351" t="str">
        <f t="shared" si="52"/>
        <v>長崎県壱岐市</v>
      </c>
      <c r="E1714" s="353">
        <v>210</v>
      </c>
      <c r="F1714" s="351">
        <f t="shared" si="53"/>
        <v>1</v>
      </c>
    </row>
    <row r="1715" spans="1:6">
      <c r="A1715" s="353">
        <v>211</v>
      </c>
      <c r="B1715" s="353" t="s">
        <v>3080</v>
      </c>
      <c r="C1715" s="353" t="s">
        <v>1578</v>
      </c>
      <c r="D1715" s="351" t="str">
        <f t="shared" si="52"/>
        <v>長崎県五島市</v>
      </c>
      <c r="E1715" s="353">
        <v>211</v>
      </c>
      <c r="F1715" s="351">
        <f t="shared" si="53"/>
        <v>1</v>
      </c>
    </row>
    <row r="1716" spans="1:6">
      <c r="A1716" s="353">
        <v>212</v>
      </c>
      <c r="B1716" s="353" t="s">
        <v>3080</v>
      </c>
      <c r="C1716" s="353" t="s">
        <v>1625</v>
      </c>
      <c r="D1716" s="351" t="str">
        <f t="shared" si="52"/>
        <v>長崎県西海市</v>
      </c>
      <c r="E1716" s="353">
        <v>212</v>
      </c>
      <c r="F1716" s="351">
        <f t="shared" si="53"/>
        <v>1</v>
      </c>
    </row>
    <row r="1717" spans="1:6">
      <c r="A1717" s="353">
        <v>213</v>
      </c>
      <c r="B1717" s="353" t="s">
        <v>3080</v>
      </c>
      <c r="C1717" s="353" t="s">
        <v>1672</v>
      </c>
      <c r="D1717" s="351" t="str">
        <f t="shared" si="52"/>
        <v>長崎県雲仙市</v>
      </c>
      <c r="E1717" s="353">
        <v>213</v>
      </c>
      <c r="F1717" s="351">
        <f t="shared" si="53"/>
        <v>1</v>
      </c>
    </row>
    <row r="1718" spans="1:6">
      <c r="A1718" s="353">
        <v>214</v>
      </c>
      <c r="B1718" s="353" t="s">
        <v>3080</v>
      </c>
      <c r="C1718" s="353" t="s">
        <v>1719</v>
      </c>
      <c r="D1718" s="351" t="str">
        <f t="shared" si="52"/>
        <v>長崎県南島原市</v>
      </c>
      <c r="E1718" s="353">
        <v>214</v>
      </c>
      <c r="F1718" s="351">
        <f t="shared" si="53"/>
        <v>1</v>
      </c>
    </row>
    <row r="1719" spans="1:6">
      <c r="A1719" s="353">
        <v>307</v>
      </c>
      <c r="B1719" s="353" t="s">
        <v>3080</v>
      </c>
      <c r="C1719" s="353" t="s">
        <v>1766</v>
      </c>
      <c r="D1719" s="351" t="str">
        <f t="shared" si="52"/>
        <v>長崎県長与町</v>
      </c>
      <c r="E1719" s="353">
        <v>307</v>
      </c>
      <c r="F1719" s="351">
        <f t="shared" si="53"/>
        <v>1</v>
      </c>
    </row>
    <row r="1720" spans="1:6">
      <c r="A1720" s="353">
        <v>308</v>
      </c>
      <c r="B1720" s="353" t="s">
        <v>3080</v>
      </c>
      <c r="C1720" s="353" t="s">
        <v>1813</v>
      </c>
      <c r="D1720" s="351" t="str">
        <f t="shared" si="52"/>
        <v>長崎県時津町</v>
      </c>
      <c r="E1720" s="353">
        <v>308</v>
      </c>
      <c r="F1720" s="351">
        <f t="shared" si="53"/>
        <v>1</v>
      </c>
    </row>
    <row r="1721" spans="1:6">
      <c r="A1721" s="353">
        <v>321</v>
      </c>
      <c r="B1721" s="353" t="s">
        <v>3080</v>
      </c>
      <c r="C1721" s="353" t="s">
        <v>1859</v>
      </c>
      <c r="D1721" s="351" t="str">
        <f t="shared" si="52"/>
        <v>長崎県東彼杵町</v>
      </c>
      <c r="E1721" s="353">
        <v>321</v>
      </c>
      <c r="F1721" s="351">
        <f t="shared" si="53"/>
        <v>1</v>
      </c>
    </row>
    <row r="1722" spans="1:6">
      <c r="A1722" s="353">
        <v>322</v>
      </c>
      <c r="B1722" s="353" t="s">
        <v>3080</v>
      </c>
      <c r="C1722" s="353" t="s">
        <v>1903</v>
      </c>
      <c r="D1722" s="351" t="str">
        <f t="shared" si="52"/>
        <v>長崎県川棚町</v>
      </c>
      <c r="E1722" s="353">
        <v>322</v>
      </c>
      <c r="F1722" s="351">
        <f t="shared" si="53"/>
        <v>1</v>
      </c>
    </row>
    <row r="1723" spans="1:6">
      <c r="A1723" s="353">
        <v>323</v>
      </c>
      <c r="B1723" s="353" t="s">
        <v>3080</v>
      </c>
      <c r="C1723" s="353" t="s">
        <v>1944</v>
      </c>
      <c r="D1723" s="351" t="str">
        <f t="shared" si="52"/>
        <v>長崎県波佐見町</v>
      </c>
      <c r="E1723" s="353">
        <v>323</v>
      </c>
      <c r="F1723" s="351">
        <f t="shared" si="53"/>
        <v>1</v>
      </c>
    </row>
    <row r="1724" spans="1:6">
      <c r="A1724" s="353">
        <v>383</v>
      </c>
      <c r="B1724" s="353" t="s">
        <v>3080</v>
      </c>
      <c r="C1724" s="353" t="s">
        <v>1988</v>
      </c>
      <c r="D1724" s="351" t="str">
        <f t="shared" si="52"/>
        <v>長崎県小値賀町</v>
      </c>
      <c r="E1724" s="353">
        <v>383</v>
      </c>
      <c r="F1724" s="351">
        <f t="shared" si="53"/>
        <v>1</v>
      </c>
    </row>
    <row r="1725" spans="1:6">
      <c r="A1725" s="353">
        <v>391</v>
      </c>
      <c r="B1725" s="353" t="s">
        <v>3080</v>
      </c>
      <c r="C1725" s="353" t="s">
        <v>2026</v>
      </c>
      <c r="D1725" s="351" t="str">
        <f t="shared" si="52"/>
        <v>長崎県佐々町</v>
      </c>
      <c r="E1725" s="353">
        <v>391</v>
      </c>
      <c r="F1725" s="351">
        <f t="shared" si="53"/>
        <v>1</v>
      </c>
    </row>
    <row r="1726" spans="1:6">
      <c r="A1726" s="353">
        <v>411</v>
      </c>
      <c r="B1726" s="353" t="s">
        <v>3080</v>
      </c>
      <c r="C1726" s="353" t="s">
        <v>2062</v>
      </c>
      <c r="D1726" s="351" t="str">
        <f t="shared" si="52"/>
        <v>長崎県新上五島町</v>
      </c>
      <c r="E1726" s="353">
        <v>411</v>
      </c>
      <c r="F1726" s="351">
        <f t="shared" si="53"/>
        <v>1</v>
      </c>
    </row>
    <row r="1727" spans="1:6">
      <c r="A1727" s="353">
        <v>101</v>
      </c>
      <c r="B1727" s="353" t="s">
        <v>3081</v>
      </c>
      <c r="C1727" s="353" t="s">
        <v>1157</v>
      </c>
      <c r="D1727" s="351" t="str">
        <f t="shared" si="52"/>
        <v>熊本県熊本市中央区</v>
      </c>
      <c r="E1727" s="353">
        <v>101</v>
      </c>
      <c r="F1727" s="351">
        <f t="shared" si="53"/>
        <v>1</v>
      </c>
    </row>
    <row r="1728" spans="1:6">
      <c r="A1728" s="353">
        <v>102</v>
      </c>
      <c r="B1728" s="353" t="s">
        <v>3081</v>
      </c>
      <c r="C1728" s="353" t="s">
        <v>1203</v>
      </c>
      <c r="D1728" s="351" t="str">
        <f t="shared" si="52"/>
        <v>熊本県熊本市東区</v>
      </c>
      <c r="E1728" s="353">
        <v>102</v>
      </c>
      <c r="F1728" s="351">
        <f t="shared" si="53"/>
        <v>1</v>
      </c>
    </row>
    <row r="1729" spans="1:6">
      <c r="A1729" s="353">
        <v>103</v>
      </c>
      <c r="B1729" s="353" t="s">
        <v>3081</v>
      </c>
      <c r="C1729" s="353" t="s">
        <v>1250</v>
      </c>
      <c r="D1729" s="351" t="str">
        <f t="shared" si="52"/>
        <v>熊本県熊本市西区</v>
      </c>
      <c r="E1729" s="353">
        <v>103</v>
      </c>
      <c r="F1729" s="351">
        <f t="shared" si="53"/>
        <v>1</v>
      </c>
    </row>
    <row r="1730" spans="1:6">
      <c r="A1730" s="353">
        <v>104</v>
      </c>
      <c r="B1730" s="353" t="s">
        <v>3081</v>
      </c>
      <c r="C1730" s="353" t="s">
        <v>1297</v>
      </c>
      <c r="D1730" s="351" t="str">
        <f t="shared" si="52"/>
        <v>熊本県熊本市南区</v>
      </c>
      <c r="E1730" s="353">
        <v>104</v>
      </c>
      <c r="F1730" s="351">
        <f t="shared" si="53"/>
        <v>1</v>
      </c>
    </row>
    <row r="1731" spans="1:6">
      <c r="A1731" s="353">
        <v>105</v>
      </c>
      <c r="B1731" s="353" t="s">
        <v>3081</v>
      </c>
      <c r="C1731" s="353" t="s">
        <v>1344</v>
      </c>
      <c r="D1731" s="351" t="str">
        <f t="shared" ref="D1731:D1794" si="54">B1731&amp;C1731</f>
        <v>熊本県熊本市北区</v>
      </c>
      <c r="E1731" s="353">
        <v>105</v>
      </c>
      <c r="F1731" s="351">
        <f t="shared" ref="F1731:F1794" si="55">COUNTIF(D:D,D1731)</f>
        <v>1</v>
      </c>
    </row>
    <row r="1732" spans="1:6">
      <c r="A1732" s="353">
        <v>202</v>
      </c>
      <c r="B1732" s="353" t="s">
        <v>3081</v>
      </c>
      <c r="C1732" s="353" t="s">
        <v>1391</v>
      </c>
      <c r="D1732" s="351" t="str">
        <f t="shared" si="54"/>
        <v>熊本県八代市</v>
      </c>
      <c r="E1732" s="353">
        <v>202</v>
      </c>
      <c r="F1732" s="351">
        <f t="shared" si="55"/>
        <v>1</v>
      </c>
    </row>
    <row r="1733" spans="1:6">
      <c r="A1733" s="353">
        <v>203</v>
      </c>
      <c r="B1733" s="353" t="s">
        <v>3081</v>
      </c>
      <c r="C1733" s="353" t="s">
        <v>1438</v>
      </c>
      <c r="D1733" s="351" t="str">
        <f t="shared" si="54"/>
        <v>熊本県人吉市</v>
      </c>
      <c r="E1733" s="353">
        <v>203</v>
      </c>
      <c r="F1733" s="351">
        <f t="shared" si="55"/>
        <v>1</v>
      </c>
    </row>
    <row r="1734" spans="1:6">
      <c r="A1734" s="353">
        <v>204</v>
      </c>
      <c r="B1734" s="353" t="s">
        <v>3081</v>
      </c>
      <c r="C1734" s="353" t="s">
        <v>1485</v>
      </c>
      <c r="D1734" s="351" t="str">
        <f t="shared" si="54"/>
        <v>熊本県荒尾市</v>
      </c>
      <c r="E1734" s="353">
        <v>204</v>
      </c>
      <c r="F1734" s="351">
        <f t="shared" si="55"/>
        <v>1</v>
      </c>
    </row>
    <row r="1735" spans="1:6">
      <c r="A1735" s="353">
        <v>205</v>
      </c>
      <c r="B1735" s="353" t="s">
        <v>3081</v>
      </c>
      <c r="C1735" s="353" t="s">
        <v>1532</v>
      </c>
      <c r="D1735" s="351" t="str">
        <f t="shared" si="54"/>
        <v>熊本県水俣市</v>
      </c>
      <c r="E1735" s="353">
        <v>205</v>
      </c>
      <c r="F1735" s="351">
        <f t="shared" si="55"/>
        <v>1</v>
      </c>
    </row>
    <row r="1736" spans="1:6">
      <c r="A1736" s="353">
        <v>206</v>
      </c>
      <c r="B1736" s="353" t="s">
        <v>3081</v>
      </c>
      <c r="C1736" s="353" t="s">
        <v>1579</v>
      </c>
      <c r="D1736" s="351" t="str">
        <f t="shared" si="54"/>
        <v>熊本県玉名市</v>
      </c>
      <c r="E1736" s="353">
        <v>206</v>
      </c>
      <c r="F1736" s="351">
        <f t="shared" si="55"/>
        <v>1</v>
      </c>
    </row>
    <row r="1737" spans="1:6">
      <c r="A1737" s="353">
        <v>208</v>
      </c>
      <c r="B1737" s="353" t="s">
        <v>3081</v>
      </c>
      <c r="C1737" s="353" t="s">
        <v>1626</v>
      </c>
      <c r="D1737" s="351" t="str">
        <f t="shared" si="54"/>
        <v>熊本県山鹿市</v>
      </c>
      <c r="E1737" s="353">
        <v>208</v>
      </c>
      <c r="F1737" s="351">
        <f t="shared" si="55"/>
        <v>1</v>
      </c>
    </row>
    <row r="1738" spans="1:6">
      <c r="A1738" s="353">
        <v>210</v>
      </c>
      <c r="B1738" s="353" t="s">
        <v>3081</v>
      </c>
      <c r="C1738" s="353" t="s">
        <v>1673</v>
      </c>
      <c r="D1738" s="351" t="str">
        <f t="shared" si="54"/>
        <v>熊本県菊池市</v>
      </c>
      <c r="E1738" s="353">
        <v>210</v>
      </c>
      <c r="F1738" s="351">
        <f t="shared" si="55"/>
        <v>1</v>
      </c>
    </row>
    <row r="1739" spans="1:6">
      <c r="A1739" s="353">
        <v>211</v>
      </c>
      <c r="B1739" s="353" t="s">
        <v>3081</v>
      </c>
      <c r="C1739" s="353" t="s">
        <v>1720</v>
      </c>
      <c r="D1739" s="351" t="str">
        <f t="shared" si="54"/>
        <v>熊本県宇土市</v>
      </c>
      <c r="E1739" s="353">
        <v>211</v>
      </c>
      <c r="F1739" s="351">
        <f t="shared" si="55"/>
        <v>1</v>
      </c>
    </row>
    <row r="1740" spans="1:6">
      <c r="A1740" s="353">
        <v>212</v>
      </c>
      <c r="B1740" s="353" t="s">
        <v>3081</v>
      </c>
      <c r="C1740" s="353" t="s">
        <v>1767</v>
      </c>
      <c r="D1740" s="351" t="str">
        <f t="shared" si="54"/>
        <v>熊本県上天草市</v>
      </c>
      <c r="E1740" s="353">
        <v>212</v>
      </c>
      <c r="F1740" s="351">
        <f t="shared" si="55"/>
        <v>1</v>
      </c>
    </row>
    <row r="1741" spans="1:6">
      <c r="A1741" s="353">
        <v>213</v>
      </c>
      <c r="B1741" s="353" t="s">
        <v>3081</v>
      </c>
      <c r="C1741" s="353" t="s">
        <v>1814</v>
      </c>
      <c r="D1741" s="351" t="str">
        <f t="shared" si="54"/>
        <v>熊本県宇城市</v>
      </c>
      <c r="E1741" s="353">
        <v>213</v>
      </c>
      <c r="F1741" s="351">
        <f t="shared" si="55"/>
        <v>1</v>
      </c>
    </row>
    <row r="1742" spans="1:6">
      <c r="A1742" s="353">
        <v>214</v>
      </c>
      <c r="B1742" s="353" t="s">
        <v>3081</v>
      </c>
      <c r="C1742" s="353" t="s">
        <v>1860</v>
      </c>
      <c r="D1742" s="351" t="str">
        <f t="shared" si="54"/>
        <v>熊本県阿蘇市</v>
      </c>
      <c r="E1742" s="353">
        <v>214</v>
      </c>
      <c r="F1742" s="351">
        <f t="shared" si="55"/>
        <v>1</v>
      </c>
    </row>
    <row r="1743" spans="1:6">
      <c r="A1743" s="353">
        <v>215</v>
      </c>
      <c r="B1743" s="353" t="s">
        <v>3081</v>
      </c>
      <c r="C1743" s="353" t="s">
        <v>1904</v>
      </c>
      <c r="D1743" s="351" t="str">
        <f t="shared" si="54"/>
        <v>熊本県天草市</v>
      </c>
      <c r="E1743" s="353">
        <v>215</v>
      </c>
      <c r="F1743" s="351">
        <f t="shared" si="55"/>
        <v>1</v>
      </c>
    </row>
    <row r="1744" spans="1:6">
      <c r="A1744" s="353">
        <v>216</v>
      </c>
      <c r="B1744" s="353" t="s">
        <v>3081</v>
      </c>
      <c r="C1744" s="353" t="s">
        <v>1945</v>
      </c>
      <c r="D1744" s="351" t="str">
        <f t="shared" si="54"/>
        <v>熊本県合志市</v>
      </c>
      <c r="E1744" s="353">
        <v>216</v>
      </c>
      <c r="F1744" s="351">
        <f t="shared" si="55"/>
        <v>1</v>
      </c>
    </row>
    <row r="1745" spans="1:6">
      <c r="A1745" s="353">
        <v>348</v>
      </c>
      <c r="B1745" s="353" t="s">
        <v>3081</v>
      </c>
      <c r="C1745" s="353" t="s">
        <v>1989</v>
      </c>
      <c r="D1745" s="351" t="str">
        <f t="shared" si="54"/>
        <v>熊本県美里町</v>
      </c>
      <c r="E1745" s="353">
        <v>348</v>
      </c>
      <c r="F1745" s="351">
        <f t="shared" si="55"/>
        <v>1</v>
      </c>
    </row>
    <row r="1746" spans="1:6">
      <c r="A1746" s="353">
        <v>364</v>
      </c>
      <c r="B1746" s="353" t="s">
        <v>3081</v>
      </c>
      <c r="C1746" s="353" t="s">
        <v>2027</v>
      </c>
      <c r="D1746" s="351" t="str">
        <f t="shared" si="54"/>
        <v>熊本県玉東町</v>
      </c>
      <c r="E1746" s="353">
        <v>364</v>
      </c>
      <c r="F1746" s="351">
        <f t="shared" si="55"/>
        <v>1</v>
      </c>
    </row>
    <row r="1747" spans="1:6">
      <c r="A1747" s="353">
        <v>367</v>
      </c>
      <c r="B1747" s="353" t="s">
        <v>3081</v>
      </c>
      <c r="C1747" s="353" t="s">
        <v>2063</v>
      </c>
      <c r="D1747" s="351" t="str">
        <f t="shared" si="54"/>
        <v>熊本県南関町</v>
      </c>
      <c r="E1747" s="353">
        <v>367</v>
      </c>
      <c r="F1747" s="351">
        <f t="shared" si="55"/>
        <v>1</v>
      </c>
    </row>
    <row r="1748" spans="1:6">
      <c r="A1748" s="353">
        <v>368</v>
      </c>
      <c r="B1748" s="353" t="s">
        <v>3081</v>
      </c>
      <c r="C1748" s="353" t="s">
        <v>2097</v>
      </c>
      <c r="D1748" s="351" t="str">
        <f t="shared" si="54"/>
        <v>熊本県長洲町</v>
      </c>
      <c r="E1748" s="353">
        <v>368</v>
      </c>
      <c r="F1748" s="351">
        <f t="shared" si="55"/>
        <v>1</v>
      </c>
    </row>
    <row r="1749" spans="1:6">
      <c r="A1749" s="353">
        <v>369</v>
      </c>
      <c r="B1749" s="353" t="s">
        <v>3081</v>
      </c>
      <c r="C1749" s="353" t="s">
        <v>2131</v>
      </c>
      <c r="D1749" s="351" t="str">
        <f t="shared" si="54"/>
        <v>熊本県和水町</v>
      </c>
      <c r="E1749" s="353">
        <v>369</v>
      </c>
      <c r="F1749" s="351">
        <f t="shared" si="55"/>
        <v>1</v>
      </c>
    </row>
    <row r="1750" spans="1:6">
      <c r="A1750" s="353">
        <v>403</v>
      </c>
      <c r="B1750" s="353" t="s">
        <v>3081</v>
      </c>
      <c r="C1750" s="353" t="s">
        <v>2165</v>
      </c>
      <c r="D1750" s="351" t="str">
        <f t="shared" si="54"/>
        <v>熊本県大津町</v>
      </c>
      <c r="E1750" s="353">
        <v>403</v>
      </c>
      <c r="F1750" s="351">
        <f t="shared" si="55"/>
        <v>1</v>
      </c>
    </row>
    <row r="1751" spans="1:6">
      <c r="A1751" s="353">
        <v>404</v>
      </c>
      <c r="B1751" s="353" t="s">
        <v>3081</v>
      </c>
      <c r="C1751" s="353" t="s">
        <v>2199</v>
      </c>
      <c r="D1751" s="351" t="str">
        <f t="shared" si="54"/>
        <v>熊本県菊陽町</v>
      </c>
      <c r="E1751" s="353">
        <v>404</v>
      </c>
      <c r="F1751" s="351">
        <f t="shared" si="55"/>
        <v>1</v>
      </c>
    </row>
    <row r="1752" spans="1:6">
      <c r="A1752" s="353">
        <v>423</v>
      </c>
      <c r="B1752" s="353" t="s">
        <v>3081</v>
      </c>
      <c r="C1752" s="353" t="s">
        <v>2231</v>
      </c>
      <c r="D1752" s="351" t="str">
        <f t="shared" si="54"/>
        <v>熊本県南小国町</v>
      </c>
      <c r="E1752" s="353">
        <v>423</v>
      </c>
      <c r="F1752" s="351">
        <f t="shared" si="55"/>
        <v>1</v>
      </c>
    </row>
    <row r="1753" spans="1:6">
      <c r="A1753" s="353">
        <v>424</v>
      </c>
      <c r="B1753" s="353" t="s">
        <v>3081</v>
      </c>
      <c r="C1753" s="353" t="s">
        <v>2263</v>
      </c>
      <c r="D1753" s="351" t="str">
        <f t="shared" si="54"/>
        <v>熊本県小国町</v>
      </c>
      <c r="E1753" s="353">
        <v>424</v>
      </c>
      <c r="F1753" s="351">
        <f t="shared" si="55"/>
        <v>1</v>
      </c>
    </row>
    <row r="1754" spans="1:6">
      <c r="A1754" s="353">
        <v>425</v>
      </c>
      <c r="B1754" s="353" t="s">
        <v>3081</v>
      </c>
      <c r="C1754" s="353" t="s">
        <v>2293</v>
      </c>
      <c r="D1754" s="351" t="str">
        <f t="shared" si="54"/>
        <v>熊本県産山村</v>
      </c>
      <c r="E1754" s="353">
        <v>425</v>
      </c>
      <c r="F1754" s="351">
        <f t="shared" si="55"/>
        <v>1</v>
      </c>
    </row>
    <row r="1755" spans="1:6">
      <c r="A1755" s="353">
        <v>428</v>
      </c>
      <c r="B1755" s="353" t="s">
        <v>3081</v>
      </c>
      <c r="C1755" s="353" t="s">
        <v>2321</v>
      </c>
      <c r="D1755" s="351" t="str">
        <f t="shared" si="54"/>
        <v>熊本県高森町</v>
      </c>
      <c r="E1755" s="353">
        <v>428</v>
      </c>
      <c r="F1755" s="351">
        <f t="shared" si="55"/>
        <v>1</v>
      </c>
    </row>
    <row r="1756" spans="1:6">
      <c r="A1756" s="353">
        <v>432</v>
      </c>
      <c r="B1756" s="353" t="s">
        <v>3081</v>
      </c>
      <c r="C1756" s="353" t="s">
        <v>2349</v>
      </c>
      <c r="D1756" s="351" t="str">
        <f t="shared" si="54"/>
        <v>熊本県西原村</v>
      </c>
      <c r="E1756" s="353">
        <v>432</v>
      </c>
      <c r="F1756" s="351">
        <f t="shared" si="55"/>
        <v>1</v>
      </c>
    </row>
    <row r="1757" spans="1:6">
      <c r="A1757" s="353">
        <v>433</v>
      </c>
      <c r="B1757" s="353" t="s">
        <v>3081</v>
      </c>
      <c r="C1757" s="353" t="s">
        <v>2375</v>
      </c>
      <c r="D1757" s="351" t="str">
        <f t="shared" si="54"/>
        <v>熊本県南阿蘇村</v>
      </c>
      <c r="E1757" s="353">
        <v>433</v>
      </c>
      <c r="F1757" s="351">
        <f t="shared" si="55"/>
        <v>1</v>
      </c>
    </row>
    <row r="1758" spans="1:6">
      <c r="A1758" s="353">
        <v>441</v>
      </c>
      <c r="B1758" s="353" t="s">
        <v>3081</v>
      </c>
      <c r="C1758" s="353" t="s">
        <v>2398</v>
      </c>
      <c r="D1758" s="351" t="str">
        <f t="shared" si="54"/>
        <v>熊本県御船町</v>
      </c>
      <c r="E1758" s="353">
        <v>441</v>
      </c>
      <c r="F1758" s="351">
        <f t="shared" si="55"/>
        <v>1</v>
      </c>
    </row>
    <row r="1759" spans="1:6">
      <c r="A1759" s="353">
        <v>442</v>
      </c>
      <c r="B1759" s="353" t="s">
        <v>3081</v>
      </c>
      <c r="C1759" s="353" t="s">
        <v>2423</v>
      </c>
      <c r="D1759" s="351" t="str">
        <f t="shared" si="54"/>
        <v>熊本県嘉島町</v>
      </c>
      <c r="E1759" s="353">
        <v>442</v>
      </c>
      <c r="F1759" s="351">
        <f t="shared" si="55"/>
        <v>1</v>
      </c>
    </row>
    <row r="1760" spans="1:6">
      <c r="A1760" s="353">
        <v>443</v>
      </c>
      <c r="B1760" s="353" t="s">
        <v>3081</v>
      </c>
      <c r="C1760" s="353" t="s">
        <v>2448</v>
      </c>
      <c r="D1760" s="351" t="str">
        <f t="shared" si="54"/>
        <v>熊本県益城町</v>
      </c>
      <c r="E1760" s="353">
        <v>443</v>
      </c>
      <c r="F1760" s="351">
        <f t="shared" si="55"/>
        <v>1</v>
      </c>
    </row>
    <row r="1761" spans="1:6">
      <c r="A1761" s="353">
        <v>444</v>
      </c>
      <c r="B1761" s="353" t="s">
        <v>3081</v>
      </c>
      <c r="C1761" s="353" t="s">
        <v>2472</v>
      </c>
      <c r="D1761" s="351" t="str">
        <f t="shared" si="54"/>
        <v>熊本県甲佐町</v>
      </c>
      <c r="E1761" s="353">
        <v>444</v>
      </c>
      <c r="F1761" s="351">
        <f t="shared" si="55"/>
        <v>1</v>
      </c>
    </row>
    <row r="1762" spans="1:6">
      <c r="A1762" s="353">
        <v>447</v>
      </c>
      <c r="B1762" s="353" t="s">
        <v>3081</v>
      </c>
      <c r="C1762" s="353" t="s">
        <v>2494</v>
      </c>
      <c r="D1762" s="351" t="str">
        <f t="shared" si="54"/>
        <v>熊本県山都町</v>
      </c>
      <c r="E1762" s="353">
        <v>447</v>
      </c>
      <c r="F1762" s="351">
        <f t="shared" si="55"/>
        <v>1</v>
      </c>
    </row>
    <row r="1763" spans="1:6">
      <c r="A1763" s="353">
        <v>468</v>
      </c>
      <c r="B1763" s="353" t="s">
        <v>3081</v>
      </c>
      <c r="C1763" s="353" t="s">
        <v>2514</v>
      </c>
      <c r="D1763" s="351" t="str">
        <f t="shared" si="54"/>
        <v>熊本県氷川町</v>
      </c>
      <c r="E1763" s="353">
        <v>468</v>
      </c>
      <c r="F1763" s="351">
        <f t="shared" si="55"/>
        <v>1</v>
      </c>
    </row>
    <row r="1764" spans="1:6">
      <c r="A1764" s="353">
        <v>482</v>
      </c>
      <c r="B1764" s="353" t="s">
        <v>3081</v>
      </c>
      <c r="C1764" s="353" t="s">
        <v>2532</v>
      </c>
      <c r="D1764" s="351" t="str">
        <f t="shared" si="54"/>
        <v>熊本県芦北町</v>
      </c>
      <c r="E1764" s="353">
        <v>482</v>
      </c>
      <c r="F1764" s="351">
        <f t="shared" si="55"/>
        <v>1</v>
      </c>
    </row>
    <row r="1765" spans="1:6">
      <c r="A1765" s="353">
        <v>484</v>
      </c>
      <c r="B1765" s="353" t="s">
        <v>3081</v>
      </c>
      <c r="C1765" s="353" t="s">
        <v>2552</v>
      </c>
      <c r="D1765" s="351" t="str">
        <f t="shared" si="54"/>
        <v>熊本県津奈木町</v>
      </c>
      <c r="E1765" s="353">
        <v>484</v>
      </c>
      <c r="F1765" s="351">
        <f t="shared" si="55"/>
        <v>1</v>
      </c>
    </row>
    <row r="1766" spans="1:6">
      <c r="A1766" s="353">
        <v>501</v>
      </c>
      <c r="B1766" s="353" t="s">
        <v>3081</v>
      </c>
      <c r="C1766" s="353" t="s">
        <v>2570</v>
      </c>
      <c r="D1766" s="351" t="str">
        <f t="shared" si="54"/>
        <v>熊本県錦町</v>
      </c>
      <c r="E1766" s="353">
        <v>501</v>
      </c>
      <c r="F1766" s="351">
        <f t="shared" si="55"/>
        <v>1</v>
      </c>
    </row>
    <row r="1767" spans="1:6">
      <c r="A1767" s="353">
        <v>505</v>
      </c>
      <c r="B1767" s="353" t="s">
        <v>3081</v>
      </c>
      <c r="C1767" s="353" t="s">
        <v>2585</v>
      </c>
      <c r="D1767" s="351" t="str">
        <f t="shared" si="54"/>
        <v>熊本県多良木町</v>
      </c>
      <c r="E1767" s="353">
        <v>505</v>
      </c>
      <c r="F1767" s="351">
        <f t="shared" si="55"/>
        <v>1</v>
      </c>
    </row>
    <row r="1768" spans="1:6">
      <c r="A1768" s="353">
        <v>506</v>
      </c>
      <c r="B1768" s="353" t="s">
        <v>3081</v>
      </c>
      <c r="C1768" s="353" t="s">
        <v>2602</v>
      </c>
      <c r="D1768" s="351" t="str">
        <f t="shared" si="54"/>
        <v>熊本県湯前町</v>
      </c>
      <c r="E1768" s="353">
        <v>506</v>
      </c>
      <c r="F1768" s="351">
        <f t="shared" si="55"/>
        <v>1</v>
      </c>
    </row>
    <row r="1769" spans="1:6">
      <c r="A1769" s="353">
        <v>507</v>
      </c>
      <c r="B1769" s="353" t="s">
        <v>3081</v>
      </c>
      <c r="C1769" s="353" t="s">
        <v>2617</v>
      </c>
      <c r="D1769" s="351" t="str">
        <f t="shared" si="54"/>
        <v>熊本県水上村</v>
      </c>
      <c r="E1769" s="353">
        <v>507</v>
      </c>
      <c r="F1769" s="351">
        <f t="shared" si="55"/>
        <v>1</v>
      </c>
    </row>
    <row r="1770" spans="1:6">
      <c r="A1770" s="353">
        <v>510</v>
      </c>
      <c r="B1770" s="353" t="s">
        <v>3081</v>
      </c>
      <c r="C1770" s="353" t="s">
        <v>2631</v>
      </c>
      <c r="D1770" s="351" t="str">
        <f t="shared" si="54"/>
        <v>熊本県相良村</v>
      </c>
      <c r="E1770" s="353">
        <v>510</v>
      </c>
      <c r="F1770" s="351">
        <f t="shared" si="55"/>
        <v>1</v>
      </c>
    </row>
    <row r="1771" spans="1:6">
      <c r="A1771" s="353">
        <v>511</v>
      </c>
      <c r="B1771" s="353" t="s">
        <v>3081</v>
      </c>
      <c r="C1771" s="353" t="s">
        <v>2643</v>
      </c>
      <c r="D1771" s="351" t="str">
        <f t="shared" si="54"/>
        <v>熊本県五木村</v>
      </c>
      <c r="E1771" s="353">
        <v>511</v>
      </c>
      <c r="F1771" s="351">
        <f t="shared" si="55"/>
        <v>1</v>
      </c>
    </row>
    <row r="1772" spans="1:6">
      <c r="A1772" s="353">
        <v>512</v>
      </c>
      <c r="B1772" s="353" t="s">
        <v>3081</v>
      </c>
      <c r="C1772" s="353" t="s">
        <v>2655</v>
      </c>
      <c r="D1772" s="351" t="str">
        <f t="shared" si="54"/>
        <v>熊本県山江村</v>
      </c>
      <c r="E1772" s="353">
        <v>512</v>
      </c>
      <c r="F1772" s="351">
        <f t="shared" si="55"/>
        <v>1</v>
      </c>
    </row>
    <row r="1773" spans="1:6">
      <c r="A1773" s="353">
        <v>513</v>
      </c>
      <c r="B1773" s="353" t="s">
        <v>3081</v>
      </c>
      <c r="C1773" s="353" t="s">
        <v>2666</v>
      </c>
      <c r="D1773" s="351" t="str">
        <f t="shared" si="54"/>
        <v>熊本県球磨村</v>
      </c>
      <c r="E1773" s="353">
        <v>513</v>
      </c>
      <c r="F1773" s="351">
        <f t="shared" si="55"/>
        <v>1</v>
      </c>
    </row>
    <row r="1774" spans="1:6">
      <c r="A1774" s="353">
        <v>514</v>
      </c>
      <c r="B1774" s="353" t="s">
        <v>3081</v>
      </c>
      <c r="C1774" s="353" t="s">
        <v>2678</v>
      </c>
      <c r="D1774" s="351" t="str">
        <f t="shared" si="54"/>
        <v>熊本県あさぎり町</v>
      </c>
      <c r="E1774" s="353">
        <v>514</v>
      </c>
      <c r="F1774" s="351">
        <f t="shared" si="55"/>
        <v>1</v>
      </c>
    </row>
    <row r="1775" spans="1:6">
      <c r="A1775" s="353">
        <v>531</v>
      </c>
      <c r="B1775" s="353" t="s">
        <v>3081</v>
      </c>
      <c r="C1775" s="353" t="s">
        <v>2690</v>
      </c>
      <c r="D1775" s="351" t="str">
        <f t="shared" si="54"/>
        <v>熊本県苓北町</v>
      </c>
      <c r="E1775" s="353">
        <v>531</v>
      </c>
      <c r="F1775" s="351">
        <f t="shared" si="55"/>
        <v>1</v>
      </c>
    </row>
    <row r="1776" spans="1:6">
      <c r="A1776" s="353">
        <v>201</v>
      </c>
      <c r="B1776" s="353" t="s">
        <v>3082</v>
      </c>
      <c r="C1776" s="353" t="s">
        <v>1158</v>
      </c>
      <c r="D1776" s="351" t="str">
        <f t="shared" si="54"/>
        <v>大分県大分市</v>
      </c>
      <c r="E1776" s="353">
        <v>201</v>
      </c>
      <c r="F1776" s="351">
        <f t="shared" si="55"/>
        <v>1</v>
      </c>
    </row>
    <row r="1777" spans="1:6">
      <c r="A1777" s="353">
        <v>202</v>
      </c>
      <c r="B1777" s="353" t="s">
        <v>3082</v>
      </c>
      <c r="C1777" s="353" t="s">
        <v>1204</v>
      </c>
      <c r="D1777" s="351" t="str">
        <f t="shared" si="54"/>
        <v>大分県別府市</v>
      </c>
      <c r="E1777" s="353">
        <v>202</v>
      </c>
      <c r="F1777" s="351">
        <f t="shared" si="55"/>
        <v>1</v>
      </c>
    </row>
    <row r="1778" spans="1:6">
      <c r="A1778" s="353">
        <v>203</v>
      </c>
      <c r="B1778" s="353" t="s">
        <v>3082</v>
      </c>
      <c r="C1778" s="353" t="s">
        <v>1251</v>
      </c>
      <c r="D1778" s="351" t="str">
        <f t="shared" si="54"/>
        <v>大分県中津市</v>
      </c>
      <c r="E1778" s="353">
        <v>203</v>
      </c>
      <c r="F1778" s="351">
        <f t="shared" si="55"/>
        <v>1</v>
      </c>
    </row>
    <row r="1779" spans="1:6">
      <c r="A1779" s="353">
        <v>204</v>
      </c>
      <c r="B1779" s="353" t="s">
        <v>3082</v>
      </c>
      <c r="C1779" s="353" t="s">
        <v>1298</v>
      </c>
      <c r="D1779" s="351" t="str">
        <f t="shared" si="54"/>
        <v>大分県日田市</v>
      </c>
      <c r="E1779" s="353">
        <v>204</v>
      </c>
      <c r="F1779" s="351">
        <f t="shared" si="55"/>
        <v>1</v>
      </c>
    </row>
    <row r="1780" spans="1:6">
      <c r="A1780" s="353">
        <v>205</v>
      </c>
      <c r="B1780" s="353" t="s">
        <v>3082</v>
      </c>
      <c r="C1780" s="353" t="s">
        <v>1345</v>
      </c>
      <c r="D1780" s="351" t="str">
        <f t="shared" si="54"/>
        <v>大分県佐伯市</v>
      </c>
      <c r="E1780" s="353">
        <v>205</v>
      </c>
      <c r="F1780" s="351">
        <f t="shared" si="55"/>
        <v>1</v>
      </c>
    </row>
    <row r="1781" spans="1:6">
      <c r="A1781" s="353">
        <v>206</v>
      </c>
      <c r="B1781" s="353" t="s">
        <v>3082</v>
      </c>
      <c r="C1781" s="353" t="s">
        <v>1392</v>
      </c>
      <c r="D1781" s="351" t="str">
        <f t="shared" si="54"/>
        <v>大分県臼杵市</v>
      </c>
      <c r="E1781" s="353">
        <v>206</v>
      </c>
      <c r="F1781" s="351">
        <f t="shared" si="55"/>
        <v>1</v>
      </c>
    </row>
    <row r="1782" spans="1:6">
      <c r="A1782" s="353">
        <v>207</v>
      </c>
      <c r="B1782" s="353" t="s">
        <v>3082</v>
      </c>
      <c r="C1782" s="353" t="s">
        <v>1439</v>
      </c>
      <c r="D1782" s="351" t="str">
        <f t="shared" si="54"/>
        <v>大分県津久見市</v>
      </c>
      <c r="E1782" s="353">
        <v>207</v>
      </c>
      <c r="F1782" s="351">
        <f t="shared" si="55"/>
        <v>1</v>
      </c>
    </row>
    <row r="1783" spans="1:6">
      <c r="A1783" s="353">
        <v>208</v>
      </c>
      <c r="B1783" s="353" t="s">
        <v>3082</v>
      </c>
      <c r="C1783" s="353" t="s">
        <v>1486</v>
      </c>
      <c r="D1783" s="351" t="str">
        <f t="shared" si="54"/>
        <v>大分県竹田市</v>
      </c>
      <c r="E1783" s="353">
        <v>208</v>
      </c>
      <c r="F1783" s="351">
        <f t="shared" si="55"/>
        <v>1</v>
      </c>
    </row>
    <row r="1784" spans="1:6">
      <c r="A1784" s="353">
        <v>209</v>
      </c>
      <c r="B1784" s="353" t="s">
        <v>3082</v>
      </c>
      <c r="C1784" s="353" t="s">
        <v>1533</v>
      </c>
      <c r="D1784" s="351" t="str">
        <f t="shared" si="54"/>
        <v>大分県豊後高田市</v>
      </c>
      <c r="E1784" s="353">
        <v>209</v>
      </c>
      <c r="F1784" s="351">
        <f t="shared" si="55"/>
        <v>1</v>
      </c>
    </row>
    <row r="1785" spans="1:6">
      <c r="A1785" s="353">
        <v>210</v>
      </c>
      <c r="B1785" s="353" t="s">
        <v>3082</v>
      </c>
      <c r="C1785" s="353" t="s">
        <v>1580</v>
      </c>
      <c r="D1785" s="351" t="str">
        <f t="shared" si="54"/>
        <v>大分県杵築市</v>
      </c>
      <c r="E1785" s="353">
        <v>210</v>
      </c>
      <c r="F1785" s="351">
        <f t="shared" si="55"/>
        <v>1</v>
      </c>
    </row>
    <row r="1786" spans="1:6">
      <c r="A1786" s="353">
        <v>211</v>
      </c>
      <c r="B1786" s="353" t="s">
        <v>3082</v>
      </c>
      <c r="C1786" s="353" t="s">
        <v>1627</v>
      </c>
      <c r="D1786" s="351" t="str">
        <f t="shared" si="54"/>
        <v>大分県宇佐市</v>
      </c>
      <c r="E1786" s="353">
        <v>211</v>
      </c>
      <c r="F1786" s="351">
        <f t="shared" si="55"/>
        <v>1</v>
      </c>
    </row>
    <row r="1787" spans="1:6">
      <c r="A1787" s="353">
        <v>212</v>
      </c>
      <c r="B1787" s="353" t="s">
        <v>3082</v>
      </c>
      <c r="C1787" s="353" t="s">
        <v>1674</v>
      </c>
      <c r="D1787" s="351" t="str">
        <f t="shared" si="54"/>
        <v>大分県豊後大野市</v>
      </c>
      <c r="E1787" s="353">
        <v>212</v>
      </c>
      <c r="F1787" s="351">
        <f t="shared" si="55"/>
        <v>1</v>
      </c>
    </row>
    <row r="1788" spans="1:6">
      <c r="A1788" s="353">
        <v>213</v>
      </c>
      <c r="B1788" s="353" t="s">
        <v>3082</v>
      </c>
      <c r="C1788" s="353" t="s">
        <v>1721</v>
      </c>
      <c r="D1788" s="351" t="str">
        <f t="shared" si="54"/>
        <v>大分県由布市</v>
      </c>
      <c r="E1788" s="353">
        <v>213</v>
      </c>
      <c r="F1788" s="351">
        <f t="shared" si="55"/>
        <v>1</v>
      </c>
    </row>
    <row r="1789" spans="1:6">
      <c r="A1789" s="353">
        <v>214</v>
      </c>
      <c r="B1789" s="353" t="s">
        <v>3082</v>
      </c>
      <c r="C1789" s="353" t="s">
        <v>1768</v>
      </c>
      <c r="D1789" s="351" t="str">
        <f t="shared" si="54"/>
        <v>大分県国東市</v>
      </c>
      <c r="E1789" s="353">
        <v>214</v>
      </c>
      <c r="F1789" s="351">
        <f t="shared" si="55"/>
        <v>1</v>
      </c>
    </row>
    <row r="1790" spans="1:6">
      <c r="A1790" s="353">
        <v>322</v>
      </c>
      <c r="B1790" s="353" t="s">
        <v>3082</v>
      </c>
      <c r="C1790" s="353" t="s">
        <v>1815</v>
      </c>
      <c r="D1790" s="351" t="str">
        <f t="shared" si="54"/>
        <v>大分県姫島村</v>
      </c>
      <c r="E1790" s="353">
        <v>322</v>
      </c>
      <c r="F1790" s="351">
        <f t="shared" si="55"/>
        <v>1</v>
      </c>
    </row>
    <row r="1791" spans="1:6">
      <c r="A1791" s="353">
        <v>341</v>
      </c>
      <c r="B1791" s="353" t="s">
        <v>3082</v>
      </c>
      <c r="C1791" s="353" t="s">
        <v>1861</v>
      </c>
      <c r="D1791" s="351" t="str">
        <f t="shared" si="54"/>
        <v>大分県日出町</v>
      </c>
      <c r="E1791" s="353">
        <v>341</v>
      </c>
      <c r="F1791" s="351">
        <f t="shared" si="55"/>
        <v>1</v>
      </c>
    </row>
    <row r="1792" spans="1:6">
      <c r="A1792" s="353">
        <v>461</v>
      </c>
      <c r="B1792" s="353" t="s">
        <v>3082</v>
      </c>
      <c r="C1792" s="353" t="s">
        <v>1905</v>
      </c>
      <c r="D1792" s="351" t="str">
        <f t="shared" si="54"/>
        <v>大分県九重町</v>
      </c>
      <c r="E1792" s="353">
        <v>461</v>
      </c>
      <c r="F1792" s="351">
        <f t="shared" si="55"/>
        <v>1</v>
      </c>
    </row>
    <row r="1793" spans="1:6">
      <c r="A1793" s="353">
        <v>462</v>
      </c>
      <c r="B1793" s="353" t="s">
        <v>3082</v>
      </c>
      <c r="C1793" s="353" t="s">
        <v>1946</v>
      </c>
      <c r="D1793" s="351" t="str">
        <f t="shared" si="54"/>
        <v>大分県玖珠町</v>
      </c>
      <c r="E1793" s="353">
        <v>462</v>
      </c>
      <c r="F1793" s="351">
        <f t="shared" si="55"/>
        <v>1</v>
      </c>
    </row>
    <row r="1794" spans="1:6">
      <c r="A1794" s="353">
        <v>201</v>
      </c>
      <c r="B1794" s="353" t="s">
        <v>3083</v>
      </c>
      <c r="C1794" s="353" t="s">
        <v>1159</v>
      </c>
      <c r="D1794" s="351" t="str">
        <f t="shared" si="54"/>
        <v>宮崎県宮崎市</v>
      </c>
      <c r="E1794" s="353">
        <v>201</v>
      </c>
      <c r="F1794" s="351">
        <f t="shared" si="55"/>
        <v>1</v>
      </c>
    </row>
    <row r="1795" spans="1:6">
      <c r="A1795" s="353">
        <v>202</v>
      </c>
      <c r="B1795" s="353" t="s">
        <v>3083</v>
      </c>
      <c r="C1795" s="353" t="s">
        <v>1205</v>
      </c>
      <c r="D1795" s="351" t="str">
        <f t="shared" ref="D1795:D1858" si="56">B1795&amp;C1795</f>
        <v>宮崎県都城市</v>
      </c>
      <c r="E1795" s="353">
        <v>202</v>
      </c>
      <c r="F1795" s="351">
        <f t="shared" ref="F1795:F1858" si="57">COUNTIF(D:D,D1795)</f>
        <v>1</v>
      </c>
    </row>
    <row r="1796" spans="1:6">
      <c r="A1796" s="353">
        <v>203</v>
      </c>
      <c r="B1796" s="353" t="s">
        <v>3083</v>
      </c>
      <c r="C1796" s="353" t="s">
        <v>1252</v>
      </c>
      <c r="D1796" s="351" t="str">
        <f t="shared" si="56"/>
        <v>宮崎県延岡市</v>
      </c>
      <c r="E1796" s="353">
        <v>203</v>
      </c>
      <c r="F1796" s="351">
        <f t="shared" si="57"/>
        <v>1</v>
      </c>
    </row>
    <row r="1797" spans="1:6">
      <c r="A1797" s="353">
        <v>204</v>
      </c>
      <c r="B1797" s="353" t="s">
        <v>3083</v>
      </c>
      <c r="C1797" s="353" t="s">
        <v>1299</v>
      </c>
      <c r="D1797" s="351" t="str">
        <f t="shared" si="56"/>
        <v>宮崎県日南市</v>
      </c>
      <c r="E1797" s="353">
        <v>204</v>
      </c>
      <c r="F1797" s="351">
        <f t="shared" si="57"/>
        <v>1</v>
      </c>
    </row>
    <row r="1798" spans="1:6">
      <c r="A1798" s="353">
        <v>205</v>
      </c>
      <c r="B1798" s="353" t="s">
        <v>3083</v>
      </c>
      <c r="C1798" s="353" t="s">
        <v>1346</v>
      </c>
      <c r="D1798" s="351" t="str">
        <f t="shared" si="56"/>
        <v>宮崎県小林市</v>
      </c>
      <c r="E1798" s="353">
        <v>205</v>
      </c>
      <c r="F1798" s="351">
        <f t="shared" si="57"/>
        <v>1</v>
      </c>
    </row>
    <row r="1799" spans="1:6">
      <c r="A1799" s="353">
        <v>206</v>
      </c>
      <c r="B1799" s="353" t="s">
        <v>3083</v>
      </c>
      <c r="C1799" s="353" t="s">
        <v>1393</v>
      </c>
      <c r="D1799" s="351" t="str">
        <f t="shared" si="56"/>
        <v>宮崎県日向市</v>
      </c>
      <c r="E1799" s="353">
        <v>206</v>
      </c>
      <c r="F1799" s="351">
        <f t="shared" si="57"/>
        <v>1</v>
      </c>
    </row>
    <row r="1800" spans="1:6">
      <c r="A1800" s="353">
        <v>207</v>
      </c>
      <c r="B1800" s="353" t="s">
        <v>3083</v>
      </c>
      <c r="C1800" s="353" t="s">
        <v>1440</v>
      </c>
      <c r="D1800" s="351" t="str">
        <f t="shared" si="56"/>
        <v>宮崎県串間市</v>
      </c>
      <c r="E1800" s="353">
        <v>207</v>
      </c>
      <c r="F1800" s="351">
        <f t="shared" si="57"/>
        <v>1</v>
      </c>
    </row>
    <row r="1801" spans="1:6">
      <c r="A1801" s="353">
        <v>208</v>
      </c>
      <c r="B1801" s="353" t="s">
        <v>3083</v>
      </c>
      <c r="C1801" s="353" t="s">
        <v>1487</v>
      </c>
      <c r="D1801" s="351" t="str">
        <f t="shared" si="56"/>
        <v>宮崎県西都市</v>
      </c>
      <c r="E1801" s="353">
        <v>208</v>
      </c>
      <c r="F1801" s="351">
        <f t="shared" si="57"/>
        <v>1</v>
      </c>
    </row>
    <row r="1802" spans="1:6">
      <c r="A1802" s="353">
        <v>209</v>
      </c>
      <c r="B1802" s="353" t="s">
        <v>3083</v>
      </c>
      <c r="C1802" s="353" t="s">
        <v>1534</v>
      </c>
      <c r="D1802" s="351" t="str">
        <f t="shared" si="56"/>
        <v>宮崎県えびの市</v>
      </c>
      <c r="E1802" s="353">
        <v>209</v>
      </c>
      <c r="F1802" s="351">
        <f t="shared" si="57"/>
        <v>1</v>
      </c>
    </row>
    <row r="1803" spans="1:6">
      <c r="A1803" s="353">
        <v>341</v>
      </c>
      <c r="B1803" s="353" t="s">
        <v>3083</v>
      </c>
      <c r="C1803" s="353" t="s">
        <v>1581</v>
      </c>
      <c r="D1803" s="351" t="str">
        <f t="shared" si="56"/>
        <v>宮崎県三股町</v>
      </c>
      <c r="E1803" s="353">
        <v>341</v>
      </c>
      <c r="F1803" s="351">
        <f t="shared" si="57"/>
        <v>1</v>
      </c>
    </row>
    <row r="1804" spans="1:6">
      <c r="A1804" s="353">
        <v>361</v>
      </c>
      <c r="B1804" s="353" t="s">
        <v>3083</v>
      </c>
      <c r="C1804" s="353" t="s">
        <v>1628</v>
      </c>
      <c r="D1804" s="351" t="str">
        <f t="shared" si="56"/>
        <v>宮崎県高原町</v>
      </c>
      <c r="E1804" s="353">
        <v>361</v>
      </c>
      <c r="F1804" s="351">
        <f t="shared" si="57"/>
        <v>1</v>
      </c>
    </row>
    <row r="1805" spans="1:6">
      <c r="A1805" s="353">
        <v>382</v>
      </c>
      <c r="B1805" s="353" t="s">
        <v>3083</v>
      </c>
      <c r="C1805" s="353" t="s">
        <v>1675</v>
      </c>
      <c r="D1805" s="351" t="str">
        <f t="shared" si="56"/>
        <v>宮崎県国富町</v>
      </c>
      <c r="E1805" s="353">
        <v>382</v>
      </c>
      <c r="F1805" s="351">
        <f t="shared" si="57"/>
        <v>1</v>
      </c>
    </row>
    <row r="1806" spans="1:6">
      <c r="A1806" s="353">
        <v>383</v>
      </c>
      <c r="B1806" s="353" t="s">
        <v>3083</v>
      </c>
      <c r="C1806" s="353" t="s">
        <v>1722</v>
      </c>
      <c r="D1806" s="351" t="str">
        <f t="shared" si="56"/>
        <v>宮崎県綾町</v>
      </c>
      <c r="E1806" s="353">
        <v>383</v>
      </c>
      <c r="F1806" s="351">
        <f t="shared" si="57"/>
        <v>1</v>
      </c>
    </row>
    <row r="1807" spans="1:6">
      <c r="A1807" s="353">
        <v>401</v>
      </c>
      <c r="B1807" s="353" t="s">
        <v>3083</v>
      </c>
      <c r="C1807" s="353" t="s">
        <v>1769</v>
      </c>
      <c r="D1807" s="351" t="str">
        <f t="shared" si="56"/>
        <v>宮崎県高鍋町</v>
      </c>
      <c r="E1807" s="353">
        <v>401</v>
      </c>
      <c r="F1807" s="351">
        <f t="shared" si="57"/>
        <v>1</v>
      </c>
    </row>
    <row r="1808" spans="1:6">
      <c r="A1808" s="353">
        <v>402</v>
      </c>
      <c r="B1808" s="353" t="s">
        <v>3083</v>
      </c>
      <c r="C1808" s="353" t="s">
        <v>1816</v>
      </c>
      <c r="D1808" s="351" t="str">
        <f t="shared" si="56"/>
        <v>宮崎県新富町</v>
      </c>
      <c r="E1808" s="353">
        <v>402</v>
      </c>
      <c r="F1808" s="351">
        <f t="shared" si="57"/>
        <v>1</v>
      </c>
    </row>
    <row r="1809" spans="1:6">
      <c r="A1809" s="353">
        <v>403</v>
      </c>
      <c r="B1809" s="353" t="s">
        <v>3083</v>
      </c>
      <c r="C1809" s="353" t="s">
        <v>1862</v>
      </c>
      <c r="D1809" s="351" t="str">
        <f t="shared" si="56"/>
        <v>宮崎県西米良村</v>
      </c>
      <c r="E1809" s="353">
        <v>403</v>
      </c>
      <c r="F1809" s="351">
        <f t="shared" si="57"/>
        <v>1</v>
      </c>
    </row>
    <row r="1810" spans="1:6">
      <c r="A1810" s="353">
        <v>404</v>
      </c>
      <c r="B1810" s="353" t="s">
        <v>3083</v>
      </c>
      <c r="C1810" s="353" t="s">
        <v>1906</v>
      </c>
      <c r="D1810" s="351" t="str">
        <f t="shared" si="56"/>
        <v>宮崎県木城町</v>
      </c>
      <c r="E1810" s="353">
        <v>404</v>
      </c>
      <c r="F1810" s="351">
        <f t="shared" si="57"/>
        <v>1</v>
      </c>
    </row>
    <row r="1811" spans="1:6">
      <c r="A1811" s="353">
        <v>405</v>
      </c>
      <c r="B1811" s="353" t="s">
        <v>3083</v>
      </c>
      <c r="C1811" s="353" t="s">
        <v>1947</v>
      </c>
      <c r="D1811" s="351" t="str">
        <f t="shared" si="56"/>
        <v>宮崎県川南町</v>
      </c>
      <c r="E1811" s="353">
        <v>405</v>
      </c>
      <c r="F1811" s="351">
        <f t="shared" si="57"/>
        <v>1</v>
      </c>
    </row>
    <row r="1812" spans="1:6">
      <c r="A1812" s="353">
        <v>406</v>
      </c>
      <c r="B1812" s="353" t="s">
        <v>3083</v>
      </c>
      <c r="C1812" s="353" t="s">
        <v>1990</v>
      </c>
      <c r="D1812" s="351" t="str">
        <f t="shared" si="56"/>
        <v>宮崎県都農町</v>
      </c>
      <c r="E1812" s="353">
        <v>406</v>
      </c>
      <c r="F1812" s="351">
        <f t="shared" si="57"/>
        <v>1</v>
      </c>
    </row>
    <row r="1813" spans="1:6">
      <c r="A1813" s="353">
        <v>421</v>
      </c>
      <c r="B1813" s="353" t="s">
        <v>3083</v>
      </c>
      <c r="C1813" s="353" t="s">
        <v>2028</v>
      </c>
      <c r="D1813" s="351" t="str">
        <f t="shared" si="56"/>
        <v>宮崎県門川町</v>
      </c>
      <c r="E1813" s="353">
        <v>421</v>
      </c>
      <c r="F1813" s="351">
        <f t="shared" si="57"/>
        <v>1</v>
      </c>
    </row>
    <row r="1814" spans="1:6">
      <c r="A1814" s="353">
        <v>429</v>
      </c>
      <c r="B1814" s="353" t="s">
        <v>3083</v>
      </c>
      <c r="C1814" s="353" t="s">
        <v>2064</v>
      </c>
      <c r="D1814" s="351" t="str">
        <f t="shared" si="56"/>
        <v>宮崎県諸塚村</v>
      </c>
      <c r="E1814" s="353">
        <v>429</v>
      </c>
      <c r="F1814" s="351">
        <f t="shared" si="57"/>
        <v>1</v>
      </c>
    </row>
    <row r="1815" spans="1:6">
      <c r="A1815" s="353">
        <v>430</v>
      </c>
      <c r="B1815" s="353" t="s">
        <v>3083</v>
      </c>
      <c r="C1815" s="353" t="s">
        <v>2098</v>
      </c>
      <c r="D1815" s="351" t="str">
        <f t="shared" si="56"/>
        <v>宮崎県椎葉村</v>
      </c>
      <c r="E1815" s="353">
        <v>430</v>
      </c>
      <c r="F1815" s="351">
        <f t="shared" si="57"/>
        <v>1</v>
      </c>
    </row>
    <row r="1816" spans="1:6">
      <c r="A1816" s="353">
        <v>431</v>
      </c>
      <c r="B1816" s="353" t="s">
        <v>3083</v>
      </c>
      <c r="C1816" s="353" t="s">
        <v>1662</v>
      </c>
      <c r="D1816" s="351" t="str">
        <f t="shared" si="56"/>
        <v>宮崎県美郷町</v>
      </c>
      <c r="E1816" s="353">
        <v>431</v>
      </c>
      <c r="F1816" s="351">
        <f t="shared" si="57"/>
        <v>1</v>
      </c>
    </row>
    <row r="1817" spans="1:6">
      <c r="A1817" s="353">
        <v>441</v>
      </c>
      <c r="B1817" s="353" t="s">
        <v>3083</v>
      </c>
      <c r="C1817" s="353" t="s">
        <v>2166</v>
      </c>
      <c r="D1817" s="351" t="str">
        <f t="shared" si="56"/>
        <v>宮崎県高千穂町</v>
      </c>
      <c r="E1817" s="353">
        <v>441</v>
      </c>
      <c r="F1817" s="351">
        <f t="shared" si="57"/>
        <v>1</v>
      </c>
    </row>
    <row r="1818" spans="1:6">
      <c r="A1818" s="353">
        <v>442</v>
      </c>
      <c r="B1818" s="353" t="s">
        <v>3083</v>
      </c>
      <c r="C1818" s="353" t="s">
        <v>2200</v>
      </c>
      <c r="D1818" s="351" t="str">
        <f t="shared" si="56"/>
        <v>宮崎県日之影町</v>
      </c>
      <c r="E1818" s="353">
        <v>442</v>
      </c>
      <c r="F1818" s="351">
        <f t="shared" si="57"/>
        <v>1</v>
      </c>
    </row>
    <row r="1819" spans="1:6">
      <c r="A1819" s="353">
        <v>443</v>
      </c>
      <c r="B1819" s="353" t="s">
        <v>3083</v>
      </c>
      <c r="C1819" s="353" t="s">
        <v>2232</v>
      </c>
      <c r="D1819" s="351" t="str">
        <f t="shared" si="56"/>
        <v>宮崎県五ヶ瀬町</v>
      </c>
      <c r="E1819" s="353">
        <v>443</v>
      </c>
      <c r="F1819" s="351">
        <f t="shared" si="57"/>
        <v>1</v>
      </c>
    </row>
    <row r="1820" spans="1:6">
      <c r="A1820" s="353">
        <v>201</v>
      </c>
      <c r="B1820" s="353" t="s">
        <v>3084</v>
      </c>
      <c r="C1820" s="353" t="s">
        <v>1160</v>
      </c>
      <c r="D1820" s="351" t="str">
        <f t="shared" si="56"/>
        <v>鹿児島県鹿児島市</v>
      </c>
      <c r="E1820" s="353">
        <v>201</v>
      </c>
      <c r="F1820" s="351">
        <f t="shared" si="57"/>
        <v>1</v>
      </c>
    </row>
    <row r="1821" spans="1:6">
      <c r="A1821" s="353">
        <v>203</v>
      </c>
      <c r="B1821" s="353" t="s">
        <v>3084</v>
      </c>
      <c r="C1821" s="353" t="s">
        <v>1206</v>
      </c>
      <c r="D1821" s="351" t="str">
        <f t="shared" si="56"/>
        <v>鹿児島県鹿屋市</v>
      </c>
      <c r="E1821" s="353">
        <v>203</v>
      </c>
      <c r="F1821" s="351">
        <f t="shared" si="57"/>
        <v>1</v>
      </c>
    </row>
    <row r="1822" spans="1:6">
      <c r="A1822" s="353">
        <v>204</v>
      </c>
      <c r="B1822" s="353" t="s">
        <v>3084</v>
      </c>
      <c r="C1822" s="353" t="s">
        <v>1253</v>
      </c>
      <c r="D1822" s="351" t="str">
        <f t="shared" si="56"/>
        <v>鹿児島県枕崎市</v>
      </c>
      <c r="E1822" s="353">
        <v>204</v>
      </c>
      <c r="F1822" s="351">
        <f t="shared" si="57"/>
        <v>1</v>
      </c>
    </row>
    <row r="1823" spans="1:6">
      <c r="A1823" s="353">
        <v>206</v>
      </c>
      <c r="B1823" s="353" t="s">
        <v>3084</v>
      </c>
      <c r="C1823" s="353" t="s">
        <v>1300</v>
      </c>
      <c r="D1823" s="351" t="str">
        <f t="shared" si="56"/>
        <v>鹿児島県阿久根市</v>
      </c>
      <c r="E1823" s="353">
        <v>206</v>
      </c>
      <c r="F1823" s="351">
        <f t="shared" si="57"/>
        <v>1</v>
      </c>
    </row>
    <row r="1824" spans="1:6">
      <c r="A1824" s="353">
        <v>208</v>
      </c>
      <c r="B1824" s="353" t="s">
        <v>3084</v>
      </c>
      <c r="C1824" s="353" t="s">
        <v>1347</v>
      </c>
      <c r="D1824" s="351" t="str">
        <f t="shared" si="56"/>
        <v>鹿児島県出水市</v>
      </c>
      <c r="E1824" s="353">
        <v>208</v>
      </c>
      <c r="F1824" s="351">
        <f t="shared" si="57"/>
        <v>1</v>
      </c>
    </row>
    <row r="1825" spans="1:6">
      <c r="A1825" s="353">
        <v>210</v>
      </c>
      <c r="B1825" s="353" t="s">
        <v>3084</v>
      </c>
      <c r="C1825" s="353" t="s">
        <v>1394</v>
      </c>
      <c r="D1825" s="351" t="str">
        <f t="shared" si="56"/>
        <v>鹿児島県指宿市</v>
      </c>
      <c r="E1825" s="353">
        <v>210</v>
      </c>
      <c r="F1825" s="351">
        <f t="shared" si="57"/>
        <v>1</v>
      </c>
    </row>
    <row r="1826" spans="1:6">
      <c r="A1826" s="353">
        <v>213</v>
      </c>
      <c r="B1826" s="353" t="s">
        <v>3084</v>
      </c>
      <c r="C1826" s="353" t="s">
        <v>1441</v>
      </c>
      <c r="D1826" s="351" t="str">
        <f t="shared" si="56"/>
        <v>鹿児島県西之表市</v>
      </c>
      <c r="E1826" s="353">
        <v>213</v>
      </c>
      <c r="F1826" s="351">
        <f t="shared" si="57"/>
        <v>1</v>
      </c>
    </row>
    <row r="1827" spans="1:6">
      <c r="A1827" s="353">
        <v>214</v>
      </c>
      <c r="B1827" s="353" t="s">
        <v>3084</v>
      </c>
      <c r="C1827" s="353" t="s">
        <v>1488</v>
      </c>
      <c r="D1827" s="351" t="str">
        <f t="shared" si="56"/>
        <v>鹿児島県垂水市</v>
      </c>
      <c r="E1827" s="353">
        <v>214</v>
      </c>
      <c r="F1827" s="351">
        <f t="shared" si="57"/>
        <v>1</v>
      </c>
    </row>
    <row r="1828" spans="1:6">
      <c r="A1828" s="353">
        <v>215</v>
      </c>
      <c r="B1828" s="353" t="s">
        <v>3084</v>
      </c>
      <c r="C1828" s="353" t="s">
        <v>1535</v>
      </c>
      <c r="D1828" s="351" t="str">
        <f t="shared" si="56"/>
        <v>鹿児島県薩摩川内市</v>
      </c>
      <c r="E1828" s="353">
        <v>215</v>
      </c>
      <c r="F1828" s="351">
        <f t="shared" si="57"/>
        <v>1</v>
      </c>
    </row>
    <row r="1829" spans="1:6">
      <c r="A1829" s="353">
        <v>216</v>
      </c>
      <c r="B1829" s="353" t="s">
        <v>3084</v>
      </c>
      <c r="C1829" s="353" t="s">
        <v>1582</v>
      </c>
      <c r="D1829" s="351" t="str">
        <f t="shared" si="56"/>
        <v>鹿児島県日置市</v>
      </c>
      <c r="E1829" s="353">
        <v>216</v>
      </c>
      <c r="F1829" s="351">
        <f t="shared" si="57"/>
        <v>1</v>
      </c>
    </row>
    <row r="1830" spans="1:6">
      <c r="A1830" s="353">
        <v>217</v>
      </c>
      <c r="B1830" s="353" t="s">
        <v>3084</v>
      </c>
      <c r="C1830" s="353" t="s">
        <v>1629</v>
      </c>
      <c r="D1830" s="351" t="str">
        <f t="shared" si="56"/>
        <v>鹿児島県曽於市</v>
      </c>
      <c r="E1830" s="353">
        <v>217</v>
      </c>
      <c r="F1830" s="351">
        <f t="shared" si="57"/>
        <v>1</v>
      </c>
    </row>
    <row r="1831" spans="1:6">
      <c r="A1831" s="353">
        <v>218</v>
      </c>
      <c r="B1831" s="353" t="s">
        <v>3084</v>
      </c>
      <c r="C1831" s="353" t="s">
        <v>1676</v>
      </c>
      <c r="D1831" s="351" t="str">
        <f t="shared" si="56"/>
        <v>鹿児島県霧島市</v>
      </c>
      <c r="E1831" s="353">
        <v>218</v>
      </c>
      <c r="F1831" s="351">
        <f t="shared" si="57"/>
        <v>1</v>
      </c>
    </row>
    <row r="1832" spans="1:6">
      <c r="A1832" s="353">
        <v>219</v>
      </c>
      <c r="B1832" s="353" t="s">
        <v>3084</v>
      </c>
      <c r="C1832" s="353" t="s">
        <v>1723</v>
      </c>
      <c r="D1832" s="351" t="str">
        <f t="shared" si="56"/>
        <v>鹿児島県いちき串木野市</v>
      </c>
      <c r="E1832" s="353">
        <v>219</v>
      </c>
      <c r="F1832" s="351">
        <f t="shared" si="57"/>
        <v>1</v>
      </c>
    </row>
    <row r="1833" spans="1:6">
      <c r="A1833" s="353">
        <v>220</v>
      </c>
      <c r="B1833" s="353" t="s">
        <v>3084</v>
      </c>
      <c r="C1833" s="353" t="s">
        <v>1770</v>
      </c>
      <c r="D1833" s="351" t="str">
        <f t="shared" si="56"/>
        <v>鹿児島県南さつま市</v>
      </c>
      <c r="E1833" s="353">
        <v>220</v>
      </c>
      <c r="F1833" s="351">
        <f t="shared" si="57"/>
        <v>1</v>
      </c>
    </row>
    <row r="1834" spans="1:6">
      <c r="A1834" s="353">
        <v>221</v>
      </c>
      <c r="B1834" s="353" t="s">
        <v>3084</v>
      </c>
      <c r="C1834" s="353" t="s">
        <v>1817</v>
      </c>
      <c r="D1834" s="351" t="str">
        <f t="shared" si="56"/>
        <v>鹿児島県志布志市</v>
      </c>
      <c r="E1834" s="353">
        <v>221</v>
      </c>
      <c r="F1834" s="351">
        <f t="shared" si="57"/>
        <v>1</v>
      </c>
    </row>
    <row r="1835" spans="1:6">
      <c r="A1835" s="353">
        <v>222</v>
      </c>
      <c r="B1835" s="353" t="s">
        <v>3084</v>
      </c>
      <c r="C1835" s="353" t="s">
        <v>1863</v>
      </c>
      <c r="D1835" s="351" t="str">
        <f t="shared" si="56"/>
        <v>鹿児島県奄美市</v>
      </c>
      <c r="E1835" s="353">
        <v>222</v>
      </c>
      <c r="F1835" s="351">
        <f t="shared" si="57"/>
        <v>1</v>
      </c>
    </row>
    <row r="1836" spans="1:6">
      <c r="A1836" s="353">
        <v>223</v>
      </c>
      <c r="B1836" s="353" t="s">
        <v>3084</v>
      </c>
      <c r="C1836" s="353" t="s">
        <v>1907</v>
      </c>
      <c r="D1836" s="351" t="str">
        <f t="shared" si="56"/>
        <v>鹿児島県南九州市</v>
      </c>
      <c r="E1836" s="353">
        <v>223</v>
      </c>
      <c r="F1836" s="351">
        <f t="shared" si="57"/>
        <v>1</v>
      </c>
    </row>
    <row r="1837" spans="1:6">
      <c r="A1837" s="353">
        <v>224</v>
      </c>
      <c r="B1837" s="353" t="s">
        <v>3084</v>
      </c>
      <c r="C1837" s="353" t="s">
        <v>1948</v>
      </c>
      <c r="D1837" s="351" t="str">
        <f t="shared" si="56"/>
        <v>鹿児島県伊佐市</v>
      </c>
      <c r="E1837" s="353">
        <v>224</v>
      </c>
      <c r="F1837" s="351">
        <f t="shared" si="57"/>
        <v>1</v>
      </c>
    </row>
    <row r="1838" spans="1:6">
      <c r="A1838" s="353">
        <v>225</v>
      </c>
      <c r="B1838" s="353" t="s">
        <v>3084</v>
      </c>
      <c r="C1838" s="353" t="s">
        <v>1991</v>
      </c>
      <c r="D1838" s="351" t="str">
        <f t="shared" si="56"/>
        <v>鹿児島県姶良市</v>
      </c>
      <c r="E1838" s="353">
        <v>225</v>
      </c>
      <c r="F1838" s="351">
        <f t="shared" si="57"/>
        <v>1</v>
      </c>
    </row>
    <row r="1839" spans="1:6">
      <c r="A1839" s="353">
        <v>303</v>
      </c>
      <c r="B1839" s="353" t="s">
        <v>3084</v>
      </c>
      <c r="C1839" s="353" t="s">
        <v>2029</v>
      </c>
      <c r="D1839" s="351" t="str">
        <f t="shared" si="56"/>
        <v>鹿児島県三島村</v>
      </c>
      <c r="E1839" s="353">
        <v>303</v>
      </c>
      <c r="F1839" s="351">
        <f t="shared" si="57"/>
        <v>1</v>
      </c>
    </row>
    <row r="1840" spans="1:6">
      <c r="A1840" s="353">
        <v>304</v>
      </c>
      <c r="B1840" s="353" t="s">
        <v>3084</v>
      </c>
      <c r="C1840" s="353" t="s">
        <v>2065</v>
      </c>
      <c r="D1840" s="351" t="str">
        <f t="shared" si="56"/>
        <v>鹿児島県十島村</v>
      </c>
      <c r="E1840" s="353">
        <v>304</v>
      </c>
      <c r="F1840" s="351">
        <f t="shared" si="57"/>
        <v>1</v>
      </c>
    </row>
    <row r="1841" spans="1:6">
      <c r="A1841" s="353">
        <v>392</v>
      </c>
      <c r="B1841" s="353" t="s">
        <v>3084</v>
      </c>
      <c r="C1841" s="353" t="s">
        <v>2099</v>
      </c>
      <c r="D1841" s="351" t="str">
        <f t="shared" si="56"/>
        <v>鹿児島県さつま町</v>
      </c>
      <c r="E1841" s="353">
        <v>392</v>
      </c>
      <c r="F1841" s="351">
        <f t="shared" si="57"/>
        <v>1</v>
      </c>
    </row>
    <row r="1842" spans="1:6">
      <c r="A1842" s="353">
        <v>404</v>
      </c>
      <c r="B1842" s="353" t="s">
        <v>3084</v>
      </c>
      <c r="C1842" s="353" t="s">
        <v>2132</v>
      </c>
      <c r="D1842" s="351" t="str">
        <f t="shared" si="56"/>
        <v>鹿児島県長島町</v>
      </c>
      <c r="E1842" s="353">
        <v>404</v>
      </c>
      <c r="F1842" s="351">
        <f t="shared" si="57"/>
        <v>1</v>
      </c>
    </row>
    <row r="1843" spans="1:6">
      <c r="A1843" s="353">
        <v>452</v>
      </c>
      <c r="B1843" s="353" t="s">
        <v>3084</v>
      </c>
      <c r="C1843" s="353" t="s">
        <v>2167</v>
      </c>
      <c r="D1843" s="351" t="str">
        <f t="shared" si="56"/>
        <v>鹿児島県湧水町</v>
      </c>
      <c r="E1843" s="353">
        <v>452</v>
      </c>
      <c r="F1843" s="351">
        <f t="shared" si="57"/>
        <v>1</v>
      </c>
    </row>
    <row r="1844" spans="1:6">
      <c r="A1844" s="353">
        <v>468</v>
      </c>
      <c r="B1844" s="353" t="s">
        <v>3084</v>
      </c>
      <c r="C1844" s="353" t="s">
        <v>2201</v>
      </c>
      <c r="D1844" s="351" t="str">
        <f t="shared" si="56"/>
        <v>鹿児島県大崎町</v>
      </c>
      <c r="E1844" s="353">
        <v>468</v>
      </c>
      <c r="F1844" s="351">
        <f t="shared" si="57"/>
        <v>1</v>
      </c>
    </row>
    <row r="1845" spans="1:6">
      <c r="A1845" s="353">
        <v>482</v>
      </c>
      <c r="B1845" s="353" t="s">
        <v>3084</v>
      </c>
      <c r="C1845" s="353" t="s">
        <v>2233</v>
      </c>
      <c r="D1845" s="351" t="str">
        <f t="shared" si="56"/>
        <v>鹿児島県東串良町</v>
      </c>
      <c r="E1845" s="353">
        <v>482</v>
      </c>
      <c r="F1845" s="351">
        <f t="shared" si="57"/>
        <v>1</v>
      </c>
    </row>
    <row r="1846" spans="1:6">
      <c r="A1846" s="353">
        <v>490</v>
      </c>
      <c r="B1846" s="353" t="s">
        <v>3084</v>
      </c>
      <c r="C1846" s="353" t="s">
        <v>2264</v>
      </c>
      <c r="D1846" s="351" t="str">
        <f t="shared" si="56"/>
        <v>鹿児島県錦江町</v>
      </c>
      <c r="E1846" s="353">
        <v>490</v>
      </c>
      <c r="F1846" s="351">
        <f t="shared" si="57"/>
        <v>1</v>
      </c>
    </row>
    <row r="1847" spans="1:6">
      <c r="A1847" s="353">
        <v>491</v>
      </c>
      <c r="B1847" s="353" t="s">
        <v>3084</v>
      </c>
      <c r="C1847" s="353" t="s">
        <v>2294</v>
      </c>
      <c r="D1847" s="351" t="str">
        <f t="shared" si="56"/>
        <v>鹿児島県南大隅町</v>
      </c>
      <c r="E1847" s="353">
        <v>491</v>
      </c>
      <c r="F1847" s="351">
        <f t="shared" si="57"/>
        <v>1</v>
      </c>
    </row>
    <row r="1848" spans="1:6">
      <c r="A1848" s="353">
        <v>492</v>
      </c>
      <c r="B1848" s="353" t="s">
        <v>3084</v>
      </c>
      <c r="C1848" s="353" t="s">
        <v>2322</v>
      </c>
      <c r="D1848" s="351" t="str">
        <f t="shared" si="56"/>
        <v>鹿児島県肝付町</v>
      </c>
      <c r="E1848" s="353">
        <v>492</v>
      </c>
      <c r="F1848" s="351">
        <f t="shared" si="57"/>
        <v>1</v>
      </c>
    </row>
    <row r="1849" spans="1:6">
      <c r="A1849" s="353">
        <v>501</v>
      </c>
      <c r="B1849" s="353" t="s">
        <v>3084</v>
      </c>
      <c r="C1849" s="353" t="s">
        <v>2350</v>
      </c>
      <c r="D1849" s="351" t="str">
        <f t="shared" si="56"/>
        <v>鹿児島県中種子町</v>
      </c>
      <c r="E1849" s="353">
        <v>501</v>
      </c>
      <c r="F1849" s="351">
        <f t="shared" si="57"/>
        <v>1</v>
      </c>
    </row>
    <row r="1850" spans="1:6">
      <c r="A1850" s="353">
        <v>502</v>
      </c>
      <c r="B1850" s="353" t="s">
        <v>3084</v>
      </c>
      <c r="C1850" s="353" t="s">
        <v>2376</v>
      </c>
      <c r="D1850" s="351" t="str">
        <f t="shared" si="56"/>
        <v>鹿児島県南種子町</v>
      </c>
      <c r="E1850" s="353">
        <v>502</v>
      </c>
      <c r="F1850" s="351">
        <f t="shared" si="57"/>
        <v>1</v>
      </c>
    </row>
    <row r="1851" spans="1:6">
      <c r="A1851" s="353">
        <v>505</v>
      </c>
      <c r="B1851" s="353" t="s">
        <v>3084</v>
      </c>
      <c r="C1851" s="353" t="s">
        <v>2399</v>
      </c>
      <c r="D1851" s="351" t="str">
        <f t="shared" si="56"/>
        <v>鹿児島県屋久島町</v>
      </c>
      <c r="E1851" s="353">
        <v>505</v>
      </c>
      <c r="F1851" s="351">
        <f t="shared" si="57"/>
        <v>1</v>
      </c>
    </row>
    <row r="1852" spans="1:6">
      <c r="A1852" s="353">
        <v>523</v>
      </c>
      <c r="B1852" s="353" t="s">
        <v>3084</v>
      </c>
      <c r="C1852" s="353" t="s">
        <v>2424</v>
      </c>
      <c r="D1852" s="351" t="str">
        <f t="shared" si="56"/>
        <v>鹿児島県大和村</v>
      </c>
      <c r="E1852" s="353">
        <v>523</v>
      </c>
      <c r="F1852" s="351">
        <f t="shared" si="57"/>
        <v>1</v>
      </c>
    </row>
    <row r="1853" spans="1:6">
      <c r="A1853" s="353">
        <v>524</v>
      </c>
      <c r="B1853" s="353" t="s">
        <v>3084</v>
      </c>
      <c r="C1853" s="353" t="s">
        <v>2449</v>
      </c>
      <c r="D1853" s="351" t="str">
        <f t="shared" si="56"/>
        <v>鹿児島県宇検村</v>
      </c>
      <c r="E1853" s="353">
        <v>524</v>
      </c>
      <c r="F1853" s="351">
        <f t="shared" si="57"/>
        <v>1</v>
      </c>
    </row>
    <row r="1854" spans="1:6">
      <c r="A1854" s="353">
        <v>525</v>
      </c>
      <c r="B1854" s="353" t="s">
        <v>3084</v>
      </c>
      <c r="C1854" s="353" t="s">
        <v>2473</v>
      </c>
      <c r="D1854" s="351" t="str">
        <f t="shared" si="56"/>
        <v>鹿児島県瀬戸内町</v>
      </c>
      <c r="E1854" s="353">
        <v>525</v>
      </c>
      <c r="F1854" s="351">
        <f t="shared" si="57"/>
        <v>1</v>
      </c>
    </row>
    <row r="1855" spans="1:6">
      <c r="A1855" s="353">
        <v>527</v>
      </c>
      <c r="B1855" s="353" t="s">
        <v>3084</v>
      </c>
      <c r="C1855" s="353" t="s">
        <v>2495</v>
      </c>
      <c r="D1855" s="351" t="str">
        <f t="shared" si="56"/>
        <v>鹿児島県龍郷町</v>
      </c>
      <c r="E1855" s="353">
        <v>527</v>
      </c>
      <c r="F1855" s="351">
        <f t="shared" si="57"/>
        <v>1</v>
      </c>
    </row>
    <row r="1856" spans="1:6">
      <c r="A1856" s="353">
        <v>529</v>
      </c>
      <c r="B1856" s="353" t="s">
        <v>3084</v>
      </c>
      <c r="C1856" s="353" t="s">
        <v>2515</v>
      </c>
      <c r="D1856" s="351" t="str">
        <f t="shared" si="56"/>
        <v>鹿児島県喜界町</v>
      </c>
      <c r="E1856" s="353">
        <v>529</v>
      </c>
      <c r="F1856" s="351">
        <f t="shared" si="57"/>
        <v>1</v>
      </c>
    </row>
    <row r="1857" spans="1:6">
      <c r="A1857" s="353">
        <v>530</v>
      </c>
      <c r="B1857" s="353" t="s">
        <v>3084</v>
      </c>
      <c r="C1857" s="353" t="s">
        <v>2533</v>
      </c>
      <c r="D1857" s="351" t="str">
        <f t="shared" si="56"/>
        <v>鹿児島県徳之島町</v>
      </c>
      <c r="E1857" s="353">
        <v>530</v>
      </c>
      <c r="F1857" s="351">
        <f t="shared" si="57"/>
        <v>1</v>
      </c>
    </row>
    <row r="1858" spans="1:6">
      <c r="A1858" s="353">
        <v>531</v>
      </c>
      <c r="B1858" s="353" t="s">
        <v>3084</v>
      </c>
      <c r="C1858" s="353" t="s">
        <v>2553</v>
      </c>
      <c r="D1858" s="351" t="str">
        <f t="shared" si="56"/>
        <v>鹿児島県天城町</v>
      </c>
      <c r="E1858" s="353">
        <v>531</v>
      </c>
      <c r="F1858" s="351">
        <f t="shared" si="57"/>
        <v>1</v>
      </c>
    </row>
    <row r="1859" spans="1:6">
      <c r="A1859" s="353">
        <v>532</v>
      </c>
      <c r="B1859" s="353" t="s">
        <v>3084</v>
      </c>
      <c r="C1859" s="353" t="s">
        <v>2571</v>
      </c>
      <c r="D1859" s="351" t="str">
        <f t="shared" ref="D1859:D1903" si="58">B1859&amp;C1859</f>
        <v>鹿児島県伊仙町</v>
      </c>
      <c r="E1859" s="353">
        <v>532</v>
      </c>
      <c r="F1859" s="351">
        <f t="shared" ref="F1859:F1903" si="59">COUNTIF(D:D,D1859)</f>
        <v>1</v>
      </c>
    </row>
    <row r="1860" spans="1:6">
      <c r="A1860" s="353">
        <v>533</v>
      </c>
      <c r="B1860" s="353" t="s">
        <v>3084</v>
      </c>
      <c r="C1860" s="353" t="s">
        <v>2586</v>
      </c>
      <c r="D1860" s="351" t="str">
        <f t="shared" si="58"/>
        <v>鹿児島県和泊町</v>
      </c>
      <c r="E1860" s="353">
        <v>533</v>
      </c>
      <c r="F1860" s="351">
        <f t="shared" si="59"/>
        <v>1</v>
      </c>
    </row>
    <row r="1861" spans="1:6">
      <c r="A1861" s="353">
        <v>534</v>
      </c>
      <c r="B1861" s="353" t="s">
        <v>3084</v>
      </c>
      <c r="C1861" s="353" t="s">
        <v>2603</v>
      </c>
      <c r="D1861" s="351" t="str">
        <f t="shared" si="58"/>
        <v>鹿児島県知名町</v>
      </c>
      <c r="E1861" s="353">
        <v>534</v>
      </c>
      <c r="F1861" s="351">
        <f t="shared" si="59"/>
        <v>1</v>
      </c>
    </row>
    <row r="1862" spans="1:6">
      <c r="A1862" s="353">
        <v>535</v>
      </c>
      <c r="B1862" s="353" t="s">
        <v>3084</v>
      </c>
      <c r="C1862" s="353" t="s">
        <v>2618</v>
      </c>
      <c r="D1862" s="351" t="str">
        <f t="shared" si="58"/>
        <v>鹿児島県与論町</v>
      </c>
      <c r="E1862" s="353">
        <v>535</v>
      </c>
      <c r="F1862" s="351">
        <f t="shared" si="59"/>
        <v>1</v>
      </c>
    </row>
    <row r="1863" spans="1:6">
      <c r="A1863" s="353">
        <v>201</v>
      </c>
      <c r="B1863" s="353" t="s">
        <v>3085</v>
      </c>
      <c r="C1863" s="353" t="s">
        <v>1161</v>
      </c>
      <c r="D1863" s="351" t="str">
        <f t="shared" si="58"/>
        <v>沖縄県那覇市</v>
      </c>
      <c r="E1863" s="353">
        <v>201</v>
      </c>
      <c r="F1863" s="351">
        <f t="shared" si="59"/>
        <v>1</v>
      </c>
    </row>
    <row r="1864" spans="1:6">
      <c r="A1864" s="353">
        <v>205</v>
      </c>
      <c r="B1864" s="353" t="s">
        <v>3085</v>
      </c>
      <c r="C1864" s="353" t="s">
        <v>1207</v>
      </c>
      <c r="D1864" s="351" t="str">
        <f t="shared" si="58"/>
        <v>沖縄県宜野湾市</v>
      </c>
      <c r="E1864" s="353">
        <v>205</v>
      </c>
      <c r="F1864" s="351">
        <f t="shared" si="59"/>
        <v>1</v>
      </c>
    </row>
    <row r="1865" spans="1:6">
      <c r="A1865" s="353">
        <v>207</v>
      </c>
      <c r="B1865" s="353" t="s">
        <v>3085</v>
      </c>
      <c r="C1865" s="353" t="s">
        <v>1254</v>
      </c>
      <c r="D1865" s="351" t="str">
        <f t="shared" si="58"/>
        <v>沖縄県石垣市</v>
      </c>
      <c r="E1865" s="353">
        <v>207</v>
      </c>
      <c r="F1865" s="351">
        <f t="shared" si="59"/>
        <v>1</v>
      </c>
    </row>
    <row r="1866" spans="1:6">
      <c r="A1866" s="353">
        <v>208</v>
      </c>
      <c r="B1866" s="353" t="s">
        <v>3085</v>
      </c>
      <c r="C1866" s="353" t="s">
        <v>1301</v>
      </c>
      <c r="D1866" s="351" t="str">
        <f t="shared" si="58"/>
        <v>沖縄県浦添市</v>
      </c>
      <c r="E1866" s="353">
        <v>208</v>
      </c>
      <c r="F1866" s="351">
        <f t="shared" si="59"/>
        <v>1</v>
      </c>
    </row>
    <row r="1867" spans="1:6">
      <c r="A1867" s="353">
        <v>209</v>
      </c>
      <c r="B1867" s="353" t="s">
        <v>3085</v>
      </c>
      <c r="C1867" s="353" t="s">
        <v>1348</v>
      </c>
      <c r="D1867" s="351" t="str">
        <f t="shared" si="58"/>
        <v>沖縄県名護市</v>
      </c>
      <c r="E1867" s="353">
        <v>209</v>
      </c>
      <c r="F1867" s="351">
        <f t="shared" si="59"/>
        <v>1</v>
      </c>
    </row>
    <row r="1868" spans="1:6">
      <c r="A1868" s="353">
        <v>210</v>
      </c>
      <c r="B1868" s="353" t="s">
        <v>3085</v>
      </c>
      <c r="C1868" s="353" t="s">
        <v>1395</v>
      </c>
      <c r="D1868" s="351" t="str">
        <f t="shared" si="58"/>
        <v>沖縄県糸満市</v>
      </c>
      <c r="E1868" s="353">
        <v>210</v>
      </c>
      <c r="F1868" s="351">
        <f t="shared" si="59"/>
        <v>1</v>
      </c>
    </row>
    <row r="1869" spans="1:6">
      <c r="A1869" s="353">
        <v>211</v>
      </c>
      <c r="B1869" s="353" t="s">
        <v>3085</v>
      </c>
      <c r="C1869" s="353" t="s">
        <v>1442</v>
      </c>
      <c r="D1869" s="351" t="str">
        <f t="shared" si="58"/>
        <v>沖縄県沖縄市</v>
      </c>
      <c r="E1869" s="353">
        <v>211</v>
      </c>
      <c r="F1869" s="351">
        <f t="shared" si="59"/>
        <v>1</v>
      </c>
    </row>
    <row r="1870" spans="1:6">
      <c r="A1870" s="353">
        <v>212</v>
      </c>
      <c r="B1870" s="353" t="s">
        <v>3085</v>
      </c>
      <c r="C1870" s="353" t="s">
        <v>1489</v>
      </c>
      <c r="D1870" s="351" t="str">
        <f t="shared" si="58"/>
        <v>沖縄県豊見城市</v>
      </c>
      <c r="E1870" s="353">
        <v>212</v>
      </c>
      <c r="F1870" s="351">
        <f t="shared" si="59"/>
        <v>1</v>
      </c>
    </row>
    <row r="1871" spans="1:6">
      <c r="A1871" s="353">
        <v>213</v>
      </c>
      <c r="B1871" s="353" t="s">
        <v>3085</v>
      </c>
      <c r="C1871" s="353" t="s">
        <v>1536</v>
      </c>
      <c r="D1871" s="351" t="str">
        <f t="shared" si="58"/>
        <v>沖縄県うるま市</v>
      </c>
      <c r="E1871" s="353">
        <v>213</v>
      </c>
      <c r="F1871" s="351">
        <f t="shared" si="59"/>
        <v>1</v>
      </c>
    </row>
    <row r="1872" spans="1:6">
      <c r="A1872" s="353">
        <v>214</v>
      </c>
      <c r="B1872" s="353" t="s">
        <v>3085</v>
      </c>
      <c r="C1872" s="353" t="s">
        <v>1583</v>
      </c>
      <c r="D1872" s="351" t="str">
        <f t="shared" si="58"/>
        <v>沖縄県宮古島市</v>
      </c>
      <c r="E1872" s="353">
        <v>214</v>
      </c>
      <c r="F1872" s="351">
        <f t="shared" si="59"/>
        <v>1</v>
      </c>
    </row>
    <row r="1873" spans="1:6">
      <c r="A1873" s="353">
        <v>215</v>
      </c>
      <c r="B1873" s="353" t="s">
        <v>3085</v>
      </c>
      <c r="C1873" s="353" t="s">
        <v>1630</v>
      </c>
      <c r="D1873" s="351" t="str">
        <f t="shared" si="58"/>
        <v>沖縄県南城市</v>
      </c>
      <c r="E1873" s="353">
        <v>215</v>
      </c>
      <c r="F1873" s="351">
        <f t="shared" si="59"/>
        <v>1</v>
      </c>
    </row>
    <row r="1874" spans="1:6">
      <c r="A1874" s="353">
        <v>301</v>
      </c>
      <c r="B1874" s="353" t="s">
        <v>3085</v>
      </c>
      <c r="C1874" s="353" t="s">
        <v>1677</v>
      </c>
      <c r="D1874" s="351" t="str">
        <f t="shared" si="58"/>
        <v>沖縄県国頭村</v>
      </c>
      <c r="E1874" s="353">
        <v>301</v>
      </c>
      <c r="F1874" s="351">
        <f t="shared" si="59"/>
        <v>1</v>
      </c>
    </row>
    <row r="1875" spans="1:6">
      <c r="A1875" s="353">
        <v>302</v>
      </c>
      <c r="B1875" s="353" t="s">
        <v>3085</v>
      </c>
      <c r="C1875" s="353" t="s">
        <v>1724</v>
      </c>
      <c r="D1875" s="351" t="str">
        <f t="shared" si="58"/>
        <v>沖縄県大宜味村</v>
      </c>
      <c r="E1875" s="353">
        <v>302</v>
      </c>
      <c r="F1875" s="351">
        <f t="shared" si="59"/>
        <v>1</v>
      </c>
    </row>
    <row r="1876" spans="1:6">
      <c r="A1876" s="353">
        <v>303</v>
      </c>
      <c r="B1876" s="353" t="s">
        <v>3085</v>
      </c>
      <c r="C1876" s="353" t="s">
        <v>1771</v>
      </c>
      <c r="D1876" s="351" t="str">
        <f t="shared" si="58"/>
        <v>沖縄県東村</v>
      </c>
      <c r="E1876" s="353">
        <v>303</v>
      </c>
      <c r="F1876" s="351">
        <f t="shared" si="59"/>
        <v>1</v>
      </c>
    </row>
    <row r="1877" spans="1:6">
      <c r="A1877" s="353">
        <v>306</v>
      </c>
      <c r="B1877" s="353" t="s">
        <v>3085</v>
      </c>
      <c r="C1877" s="353" t="s">
        <v>1818</v>
      </c>
      <c r="D1877" s="351" t="str">
        <f t="shared" si="58"/>
        <v>沖縄県今帰仁村</v>
      </c>
      <c r="E1877" s="353">
        <v>306</v>
      </c>
      <c r="F1877" s="351">
        <f t="shared" si="59"/>
        <v>1</v>
      </c>
    </row>
    <row r="1878" spans="1:6">
      <c r="A1878" s="353">
        <v>308</v>
      </c>
      <c r="B1878" s="353" t="s">
        <v>3085</v>
      </c>
      <c r="C1878" s="353" t="s">
        <v>1864</v>
      </c>
      <c r="D1878" s="351" t="str">
        <f t="shared" si="58"/>
        <v>沖縄県本部町</v>
      </c>
      <c r="E1878" s="353">
        <v>308</v>
      </c>
      <c r="F1878" s="351">
        <f t="shared" si="59"/>
        <v>1</v>
      </c>
    </row>
    <row r="1879" spans="1:6">
      <c r="A1879" s="353">
        <v>311</v>
      </c>
      <c r="B1879" s="353" t="s">
        <v>3085</v>
      </c>
      <c r="C1879" s="353" t="s">
        <v>1908</v>
      </c>
      <c r="D1879" s="351" t="str">
        <f t="shared" si="58"/>
        <v>沖縄県恩納村</v>
      </c>
      <c r="E1879" s="353">
        <v>311</v>
      </c>
      <c r="F1879" s="351">
        <f t="shared" si="59"/>
        <v>1</v>
      </c>
    </row>
    <row r="1880" spans="1:6">
      <c r="A1880" s="353">
        <v>313</v>
      </c>
      <c r="B1880" s="353" t="s">
        <v>3085</v>
      </c>
      <c r="C1880" s="353" t="s">
        <v>1949</v>
      </c>
      <c r="D1880" s="351" t="str">
        <f t="shared" si="58"/>
        <v>沖縄県宜野座村</v>
      </c>
      <c r="E1880" s="353">
        <v>313</v>
      </c>
      <c r="F1880" s="351">
        <f t="shared" si="59"/>
        <v>1</v>
      </c>
    </row>
    <row r="1881" spans="1:6">
      <c r="A1881" s="353">
        <v>314</v>
      </c>
      <c r="B1881" s="353" t="s">
        <v>3085</v>
      </c>
      <c r="C1881" s="353" t="s">
        <v>1992</v>
      </c>
      <c r="D1881" s="351" t="str">
        <f t="shared" si="58"/>
        <v>沖縄県金武町</v>
      </c>
      <c r="E1881" s="353">
        <v>314</v>
      </c>
      <c r="F1881" s="351">
        <f t="shared" si="59"/>
        <v>1</v>
      </c>
    </row>
    <row r="1882" spans="1:6">
      <c r="A1882" s="353">
        <v>315</v>
      </c>
      <c r="B1882" s="353" t="s">
        <v>3085</v>
      </c>
      <c r="C1882" s="353" t="s">
        <v>2030</v>
      </c>
      <c r="D1882" s="351" t="str">
        <f t="shared" si="58"/>
        <v>沖縄県伊江村</v>
      </c>
      <c r="E1882" s="353">
        <v>315</v>
      </c>
      <c r="F1882" s="351">
        <f t="shared" si="59"/>
        <v>1</v>
      </c>
    </row>
    <row r="1883" spans="1:6">
      <c r="A1883" s="353">
        <v>324</v>
      </c>
      <c r="B1883" s="353" t="s">
        <v>3085</v>
      </c>
      <c r="C1883" s="353" t="s">
        <v>2066</v>
      </c>
      <c r="D1883" s="351" t="str">
        <f t="shared" si="58"/>
        <v>沖縄県読谷村</v>
      </c>
      <c r="E1883" s="353">
        <v>324</v>
      </c>
      <c r="F1883" s="351">
        <f t="shared" si="59"/>
        <v>1</v>
      </c>
    </row>
    <row r="1884" spans="1:6">
      <c r="A1884" s="353">
        <v>325</v>
      </c>
      <c r="B1884" s="353" t="s">
        <v>3085</v>
      </c>
      <c r="C1884" s="353" t="s">
        <v>2100</v>
      </c>
      <c r="D1884" s="351" t="str">
        <f t="shared" si="58"/>
        <v>沖縄県嘉手納町</v>
      </c>
      <c r="E1884" s="353">
        <v>325</v>
      </c>
      <c r="F1884" s="351">
        <f t="shared" si="59"/>
        <v>1</v>
      </c>
    </row>
    <row r="1885" spans="1:6">
      <c r="A1885" s="353">
        <v>326</v>
      </c>
      <c r="B1885" s="353" t="s">
        <v>3085</v>
      </c>
      <c r="C1885" s="353" t="s">
        <v>2133</v>
      </c>
      <c r="D1885" s="351" t="str">
        <f t="shared" si="58"/>
        <v>沖縄県北谷町</v>
      </c>
      <c r="E1885" s="353">
        <v>326</v>
      </c>
      <c r="F1885" s="351">
        <f t="shared" si="59"/>
        <v>1</v>
      </c>
    </row>
    <row r="1886" spans="1:6">
      <c r="A1886" s="353">
        <v>327</v>
      </c>
      <c r="B1886" s="353" t="s">
        <v>3085</v>
      </c>
      <c r="C1886" s="353" t="s">
        <v>2168</v>
      </c>
      <c r="D1886" s="351" t="str">
        <f t="shared" si="58"/>
        <v>沖縄県北中城村</v>
      </c>
      <c r="E1886" s="353">
        <v>327</v>
      </c>
      <c r="F1886" s="351">
        <f t="shared" si="59"/>
        <v>1</v>
      </c>
    </row>
    <row r="1887" spans="1:6">
      <c r="A1887" s="353">
        <v>328</v>
      </c>
      <c r="B1887" s="353" t="s">
        <v>3085</v>
      </c>
      <c r="C1887" s="353" t="s">
        <v>2202</v>
      </c>
      <c r="D1887" s="351" t="str">
        <f t="shared" si="58"/>
        <v>沖縄県中城村</v>
      </c>
      <c r="E1887" s="353">
        <v>328</v>
      </c>
      <c r="F1887" s="351">
        <f t="shared" si="59"/>
        <v>1</v>
      </c>
    </row>
    <row r="1888" spans="1:6">
      <c r="A1888" s="353">
        <v>329</v>
      </c>
      <c r="B1888" s="353" t="s">
        <v>3085</v>
      </c>
      <c r="C1888" s="353" t="s">
        <v>2234</v>
      </c>
      <c r="D1888" s="351" t="str">
        <f t="shared" si="58"/>
        <v>沖縄県西原町</v>
      </c>
      <c r="E1888" s="353">
        <v>329</v>
      </c>
      <c r="F1888" s="351">
        <f t="shared" si="59"/>
        <v>1</v>
      </c>
    </row>
    <row r="1889" spans="1:6">
      <c r="A1889" s="353">
        <v>348</v>
      </c>
      <c r="B1889" s="353" t="s">
        <v>3085</v>
      </c>
      <c r="C1889" s="353" t="s">
        <v>2265</v>
      </c>
      <c r="D1889" s="351" t="str">
        <f t="shared" si="58"/>
        <v>沖縄県与那原町</v>
      </c>
      <c r="E1889" s="353">
        <v>348</v>
      </c>
      <c r="F1889" s="351">
        <f t="shared" si="59"/>
        <v>1</v>
      </c>
    </row>
    <row r="1890" spans="1:6">
      <c r="A1890" s="353">
        <v>350</v>
      </c>
      <c r="B1890" s="353" t="s">
        <v>3085</v>
      </c>
      <c r="C1890" s="353" t="s">
        <v>2295</v>
      </c>
      <c r="D1890" s="351" t="str">
        <f t="shared" si="58"/>
        <v>沖縄県南風原町</v>
      </c>
      <c r="E1890" s="353">
        <v>350</v>
      </c>
      <c r="F1890" s="351">
        <f t="shared" si="59"/>
        <v>1</v>
      </c>
    </row>
    <row r="1891" spans="1:6">
      <c r="A1891" s="353">
        <v>353</v>
      </c>
      <c r="B1891" s="353" t="s">
        <v>3085</v>
      </c>
      <c r="C1891" s="353" t="s">
        <v>2323</v>
      </c>
      <c r="D1891" s="351" t="str">
        <f t="shared" si="58"/>
        <v>沖縄県渡嘉敷村</v>
      </c>
      <c r="E1891" s="353">
        <v>353</v>
      </c>
      <c r="F1891" s="351">
        <f t="shared" si="59"/>
        <v>1</v>
      </c>
    </row>
    <row r="1892" spans="1:6">
      <c r="A1892" s="353">
        <v>354</v>
      </c>
      <c r="B1892" s="353" t="s">
        <v>3085</v>
      </c>
      <c r="C1892" s="353" t="s">
        <v>2351</v>
      </c>
      <c r="D1892" s="351" t="str">
        <f t="shared" si="58"/>
        <v>沖縄県座間味村</v>
      </c>
      <c r="E1892" s="353">
        <v>354</v>
      </c>
      <c r="F1892" s="351">
        <f t="shared" si="59"/>
        <v>1</v>
      </c>
    </row>
    <row r="1893" spans="1:6">
      <c r="A1893" s="353">
        <v>355</v>
      </c>
      <c r="B1893" s="353" t="s">
        <v>3085</v>
      </c>
      <c r="C1893" s="353" t="s">
        <v>2377</v>
      </c>
      <c r="D1893" s="351" t="str">
        <f t="shared" si="58"/>
        <v>沖縄県粟国村</v>
      </c>
      <c r="E1893" s="353">
        <v>355</v>
      </c>
      <c r="F1893" s="351">
        <f t="shared" si="59"/>
        <v>1</v>
      </c>
    </row>
    <row r="1894" spans="1:6">
      <c r="A1894" s="353">
        <v>356</v>
      </c>
      <c r="B1894" s="353" t="s">
        <v>3085</v>
      </c>
      <c r="C1894" s="353" t="s">
        <v>2400</v>
      </c>
      <c r="D1894" s="351" t="str">
        <f t="shared" si="58"/>
        <v>沖縄県渡名喜村</v>
      </c>
      <c r="E1894" s="353">
        <v>356</v>
      </c>
      <c r="F1894" s="351">
        <f t="shared" si="59"/>
        <v>1</v>
      </c>
    </row>
    <row r="1895" spans="1:6">
      <c r="A1895" s="353">
        <v>357</v>
      </c>
      <c r="B1895" s="353" t="s">
        <v>3085</v>
      </c>
      <c r="C1895" s="353" t="s">
        <v>2425</v>
      </c>
      <c r="D1895" s="351" t="str">
        <f t="shared" si="58"/>
        <v>沖縄県南大東村</v>
      </c>
      <c r="E1895" s="353">
        <v>357</v>
      </c>
      <c r="F1895" s="351">
        <f t="shared" si="59"/>
        <v>1</v>
      </c>
    </row>
    <row r="1896" spans="1:6">
      <c r="A1896" s="353">
        <v>358</v>
      </c>
      <c r="B1896" s="353" t="s">
        <v>3085</v>
      </c>
      <c r="C1896" s="353" t="s">
        <v>2450</v>
      </c>
      <c r="D1896" s="351" t="str">
        <f t="shared" si="58"/>
        <v>沖縄県北大東村</v>
      </c>
      <c r="E1896" s="353">
        <v>358</v>
      </c>
      <c r="F1896" s="351">
        <f t="shared" si="59"/>
        <v>1</v>
      </c>
    </row>
    <row r="1897" spans="1:6">
      <c r="A1897" s="353">
        <v>359</v>
      </c>
      <c r="B1897" s="353" t="s">
        <v>3085</v>
      </c>
      <c r="C1897" s="353" t="s">
        <v>2474</v>
      </c>
      <c r="D1897" s="351" t="str">
        <f t="shared" si="58"/>
        <v>沖縄県伊平屋村</v>
      </c>
      <c r="E1897" s="353">
        <v>359</v>
      </c>
      <c r="F1897" s="351">
        <f t="shared" si="59"/>
        <v>1</v>
      </c>
    </row>
    <row r="1898" spans="1:6">
      <c r="A1898" s="353">
        <v>360</v>
      </c>
      <c r="B1898" s="353" t="s">
        <v>3085</v>
      </c>
      <c r="C1898" s="353" t="s">
        <v>2496</v>
      </c>
      <c r="D1898" s="351" t="str">
        <f t="shared" si="58"/>
        <v>沖縄県伊是名村</v>
      </c>
      <c r="E1898" s="353">
        <v>360</v>
      </c>
      <c r="F1898" s="351">
        <f t="shared" si="59"/>
        <v>1</v>
      </c>
    </row>
    <row r="1899" spans="1:6">
      <c r="A1899" s="353">
        <v>361</v>
      </c>
      <c r="B1899" s="353" t="s">
        <v>3085</v>
      </c>
      <c r="C1899" s="353" t="s">
        <v>2516</v>
      </c>
      <c r="D1899" s="351" t="str">
        <f t="shared" si="58"/>
        <v>沖縄県久米島町</v>
      </c>
      <c r="E1899" s="353">
        <v>361</v>
      </c>
      <c r="F1899" s="351">
        <f t="shared" si="59"/>
        <v>1</v>
      </c>
    </row>
    <row r="1900" spans="1:6">
      <c r="A1900" s="353">
        <v>362</v>
      </c>
      <c r="B1900" s="353" t="s">
        <v>3085</v>
      </c>
      <c r="C1900" s="353" t="s">
        <v>2534</v>
      </c>
      <c r="D1900" s="351" t="str">
        <f t="shared" si="58"/>
        <v>沖縄県八重瀬町</v>
      </c>
      <c r="E1900" s="353">
        <v>362</v>
      </c>
      <c r="F1900" s="351">
        <f t="shared" si="59"/>
        <v>1</v>
      </c>
    </row>
    <row r="1901" spans="1:6">
      <c r="A1901" s="353">
        <v>375</v>
      </c>
      <c r="B1901" s="353" t="s">
        <v>3085</v>
      </c>
      <c r="C1901" s="353" t="s">
        <v>2554</v>
      </c>
      <c r="D1901" s="351" t="str">
        <f t="shared" si="58"/>
        <v>沖縄県多良間村</v>
      </c>
      <c r="E1901" s="353">
        <v>375</v>
      </c>
      <c r="F1901" s="351">
        <f t="shared" si="59"/>
        <v>1</v>
      </c>
    </row>
    <row r="1902" spans="1:6">
      <c r="A1902" s="353">
        <v>381</v>
      </c>
      <c r="B1902" s="353" t="s">
        <v>3085</v>
      </c>
      <c r="C1902" s="353" t="s">
        <v>2572</v>
      </c>
      <c r="D1902" s="351" t="str">
        <f t="shared" si="58"/>
        <v>沖縄県竹富町</v>
      </c>
      <c r="E1902" s="353">
        <v>381</v>
      </c>
      <c r="F1902" s="351">
        <f t="shared" si="59"/>
        <v>1</v>
      </c>
    </row>
    <row r="1903" spans="1:6">
      <c r="A1903" s="353">
        <v>382</v>
      </c>
      <c r="B1903" s="353" t="s">
        <v>3085</v>
      </c>
      <c r="C1903" s="353" t="s">
        <v>2587</v>
      </c>
      <c r="D1903" s="351" t="str">
        <f t="shared" si="58"/>
        <v>沖縄県与那国町</v>
      </c>
      <c r="E1903" s="353">
        <v>382</v>
      </c>
      <c r="F1903" s="351">
        <f t="shared" si="59"/>
        <v>1</v>
      </c>
    </row>
  </sheetData>
  <autoFilter ref="A1:F1903" xr:uid="{00000000-0009-0000-0000-000016000000}"/>
  <phoneticPr fontId="10"/>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59999389629810485"/>
  </sheetPr>
  <dimension ref="A1:BH45"/>
  <sheetViews>
    <sheetView view="pageBreakPreview" zoomScale="115" zoomScaleNormal="100" zoomScaleSheetLayoutView="115" workbookViewId="0">
      <selection activeCell="H4" sqref="H4:AC4"/>
    </sheetView>
  </sheetViews>
  <sheetFormatPr defaultRowHeight="12"/>
  <cols>
    <col min="1" max="6" width="3" style="9" customWidth="1"/>
    <col min="7" max="7" width="3.125" style="9" customWidth="1"/>
    <col min="8" max="23" width="3" style="9" customWidth="1"/>
    <col min="24" max="24" width="3.125" style="9" customWidth="1"/>
    <col min="25" max="28" width="3" style="9" customWidth="1"/>
    <col min="29" max="29" width="6.25" style="9" customWidth="1"/>
    <col min="30" max="30" width="4.625" style="9" customWidth="1"/>
    <col min="31" max="256" width="9" style="9"/>
    <col min="257" max="262" width="3" style="9" customWidth="1"/>
    <col min="263" max="263" width="3.125" style="9" customWidth="1"/>
    <col min="264" max="284" width="3" style="9" customWidth="1"/>
    <col min="285" max="285" width="6.25" style="9" customWidth="1"/>
    <col min="286" max="286" width="4.625" style="9" customWidth="1"/>
    <col min="287" max="512" width="9" style="9"/>
    <col min="513" max="518" width="3" style="9" customWidth="1"/>
    <col min="519" max="519" width="3.125" style="9" customWidth="1"/>
    <col min="520" max="540" width="3" style="9" customWidth="1"/>
    <col min="541" max="541" width="6.25" style="9" customWidth="1"/>
    <col min="542" max="542" width="4.625" style="9" customWidth="1"/>
    <col min="543" max="768" width="9" style="9"/>
    <col min="769" max="774" width="3" style="9" customWidth="1"/>
    <col min="775" max="775" width="3.125" style="9" customWidth="1"/>
    <col min="776" max="796" width="3" style="9" customWidth="1"/>
    <col min="797" max="797" width="6.25" style="9" customWidth="1"/>
    <col min="798" max="798" width="4.625" style="9" customWidth="1"/>
    <col min="799" max="1024" width="9" style="9"/>
    <col min="1025" max="1030" width="3" style="9" customWidth="1"/>
    <col min="1031" max="1031" width="3.125" style="9" customWidth="1"/>
    <col min="1032" max="1052" width="3" style="9" customWidth="1"/>
    <col min="1053" max="1053" width="6.25" style="9" customWidth="1"/>
    <col min="1054" max="1054" width="4.625" style="9" customWidth="1"/>
    <col min="1055" max="1280" width="9" style="9"/>
    <col min="1281" max="1286" width="3" style="9" customWidth="1"/>
    <col min="1287" max="1287" width="3.125" style="9" customWidth="1"/>
    <col min="1288" max="1308" width="3" style="9" customWidth="1"/>
    <col min="1309" max="1309" width="6.25" style="9" customWidth="1"/>
    <col min="1310" max="1310" width="4.625" style="9" customWidth="1"/>
    <col min="1311" max="1536" width="9" style="9"/>
    <col min="1537" max="1542" width="3" style="9" customWidth="1"/>
    <col min="1543" max="1543" width="3.125" style="9" customWidth="1"/>
    <col min="1544" max="1564" width="3" style="9" customWidth="1"/>
    <col min="1565" max="1565" width="6.25" style="9" customWidth="1"/>
    <col min="1566" max="1566" width="4.625" style="9" customWidth="1"/>
    <col min="1567" max="1792" width="9" style="9"/>
    <col min="1793" max="1798" width="3" style="9" customWidth="1"/>
    <col min="1799" max="1799" width="3.125" style="9" customWidth="1"/>
    <col min="1800" max="1820" width="3" style="9" customWidth="1"/>
    <col min="1821" max="1821" width="6.25" style="9" customWidth="1"/>
    <col min="1822" max="1822" width="4.625" style="9" customWidth="1"/>
    <col min="1823" max="2048" width="9" style="9"/>
    <col min="2049" max="2054" width="3" style="9" customWidth="1"/>
    <col min="2055" max="2055" width="3.125" style="9" customWidth="1"/>
    <col min="2056" max="2076" width="3" style="9" customWidth="1"/>
    <col min="2077" max="2077" width="6.25" style="9" customWidth="1"/>
    <col min="2078" max="2078" width="4.625" style="9" customWidth="1"/>
    <col min="2079" max="2304" width="9" style="9"/>
    <col min="2305" max="2310" width="3" style="9" customWidth="1"/>
    <col min="2311" max="2311" width="3.125" style="9" customWidth="1"/>
    <col min="2312" max="2332" width="3" style="9" customWidth="1"/>
    <col min="2333" max="2333" width="6.25" style="9" customWidth="1"/>
    <col min="2334" max="2334" width="4.625" style="9" customWidth="1"/>
    <col min="2335" max="2560" width="9" style="9"/>
    <col min="2561" max="2566" width="3" style="9" customWidth="1"/>
    <col min="2567" max="2567" width="3.125" style="9" customWidth="1"/>
    <col min="2568" max="2588" width="3" style="9" customWidth="1"/>
    <col min="2589" max="2589" width="6.25" style="9" customWidth="1"/>
    <col min="2590" max="2590" width="4.625" style="9" customWidth="1"/>
    <col min="2591" max="2816" width="9" style="9"/>
    <col min="2817" max="2822" width="3" style="9" customWidth="1"/>
    <col min="2823" max="2823" width="3.125" style="9" customWidth="1"/>
    <col min="2824" max="2844" width="3" style="9" customWidth="1"/>
    <col min="2845" max="2845" width="6.25" style="9" customWidth="1"/>
    <col min="2846" max="2846" width="4.625" style="9" customWidth="1"/>
    <col min="2847" max="3072" width="9" style="9"/>
    <col min="3073" max="3078" width="3" style="9" customWidth="1"/>
    <col min="3079" max="3079" width="3.125" style="9" customWidth="1"/>
    <col min="3080" max="3100" width="3" style="9" customWidth="1"/>
    <col min="3101" max="3101" width="6.25" style="9" customWidth="1"/>
    <col min="3102" max="3102" width="4.625" style="9" customWidth="1"/>
    <col min="3103" max="3328" width="9" style="9"/>
    <col min="3329" max="3334" width="3" style="9" customWidth="1"/>
    <col min="3335" max="3335" width="3.125" style="9" customWidth="1"/>
    <col min="3336" max="3356" width="3" style="9" customWidth="1"/>
    <col min="3357" max="3357" width="6.25" style="9" customWidth="1"/>
    <col min="3358" max="3358" width="4.625" style="9" customWidth="1"/>
    <col min="3359" max="3584" width="9" style="9"/>
    <col min="3585" max="3590" width="3" style="9" customWidth="1"/>
    <col min="3591" max="3591" width="3.125" style="9" customWidth="1"/>
    <col min="3592" max="3612" width="3" style="9" customWidth="1"/>
    <col min="3613" max="3613" width="6.25" style="9" customWidth="1"/>
    <col min="3614" max="3614" width="4.625" style="9" customWidth="1"/>
    <col min="3615" max="3840" width="9" style="9"/>
    <col min="3841" max="3846" width="3" style="9" customWidth="1"/>
    <col min="3847" max="3847" width="3.125" style="9" customWidth="1"/>
    <col min="3848" max="3868" width="3" style="9" customWidth="1"/>
    <col min="3869" max="3869" width="6.25" style="9" customWidth="1"/>
    <col min="3870" max="3870" width="4.625" style="9" customWidth="1"/>
    <col min="3871" max="4096" width="9" style="9"/>
    <col min="4097" max="4102" width="3" style="9" customWidth="1"/>
    <col min="4103" max="4103" width="3.125" style="9" customWidth="1"/>
    <col min="4104" max="4124" width="3" style="9" customWidth="1"/>
    <col min="4125" max="4125" width="6.25" style="9" customWidth="1"/>
    <col min="4126" max="4126" width="4.625" style="9" customWidth="1"/>
    <col min="4127" max="4352" width="9" style="9"/>
    <col min="4353" max="4358" width="3" style="9" customWidth="1"/>
    <col min="4359" max="4359" width="3.125" style="9" customWidth="1"/>
    <col min="4360" max="4380" width="3" style="9" customWidth="1"/>
    <col min="4381" max="4381" width="6.25" style="9" customWidth="1"/>
    <col min="4382" max="4382" width="4.625" style="9" customWidth="1"/>
    <col min="4383" max="4608" width="9" style="9"/>
    <col min="4609" max="4614" width="3" style="9" customWidth="1"/>
    <col min="4615" max="4615" width="3.125" style="9" customWidth="1"/>
    <col min="4616" max="4636" width="3" style="9" customWidth="1"/>
    <col min="4637" max="4637" width="6.25" style="9" customWidth="1"/>
    <col min="4638" max="4638" width="4.625" style="9" customWidth="1"/>
    <col min="4639" max="4864" width="9" style="9"/>
    <col min="4865" max="4870" width="3" style="9" customWidth="1"/>
    <col min="4871" max="4871" width="3.125" style="9" customWidth="1"/>
    <col min="4872" max="4892" width="3" style="9" customWidth="1"/>
    <col min="4893" max="4893" width="6.25" style="9" customWidth="1"/>
    <col min="4894" max="4894" width="4.625" style="9" customWidth="1"/>
    <col min="4895" max="5120" width="9" style="9"/>
    <col min="5121" max="5126" width="3" style="9" customWidth="1"/>
    <col min="5127" max="5127" width="3.125" style="9" customWidth="1"/>
    <col min="5128" max="5148" width="3" style="9" customWidth="1"/>
    <col min="5149" max="5149" width="6.25" style="9" customWidth="1"/>
    <col min="5150" max="5150" width="4.625" style="9" customWidth="1"/>
    <col min="5151" max="5376" width="9" style="9"/>
    <col min="5377" max="5382" width="3" style="9" customWidth="1"/>
    <col min="5383" max="5383" width="3.125" style="9" customWidth="1"/>
    <col min="5384" max="5404" width="3" style="9" customWidth="1"/>
    <col min="5405" max="5405" width="6.25" style="9" customWidth="1"/>
    <col min="5406" max="5406" width="4.625" style="9" customWidth="1"/>
    <col min="5407" max="5632" width="9" style="9"/>
    <col min="5633" max="5638" width="3" style="9" customWidth="1"/>
    <col min="5639" max="5639" width="3.125" style="9" customWidth="1"/>
    <col min="5640" max="5660" width="3" style="9" customWidth="1"/>
    <col min="5661" max="5661" width="6.25" style="9" customWidth="1"/>
    <col min="5662" max="5662" width="4.625" style="9" customWidth="1"/>
    <col min="5663" max="5888" width="9" style="9"/>
    <col min="5889" max="5894" width="3" style="9" customWidth="1"/>
    <col min="5895" max="5895" width="3.125" style="9" customWidth="1"/>
    <col min="5896" max="5916" width="3" style="9" customWidth="1"/>
    <col min="5917" max="5917" width="6.25" style="9" customWidth="1"/>
    <col min="5918" max="5918" width="4.625" style="9" customWidth="1"/>
    <col min="5919" max="6144" width="9" style="9"/>
    <col min="6145" max="6150" width="3" style="9" customWidth="1"/>
    <col min="6151" max="6151" width="3.125" style="9" customWidth="1"/>
    <col min="6152" max="6172" width="3" style="9" customWidth="1"/>
    <col min="6173" max="6173" width="6.25" style="9" customWidth="1"/>
    <col min="6174" max="6174" width="4.625" style="9" customWidth="1"/>
    <col min="6175" max="6400" width="9" style="9"/>
    <col min="6401" max="6406" width="3" style="9" customWidth="1"/>
    <col min="6407" max="6407" width="3.125" style="9" customWidth="1"/>
    <col min="6408" max="6428" width="3" style="9" customWidth="1"/>
    <col min="6429" max="6429" width="6.25" style="9" customWidth="1"/>
    <col min="6430" max="6430" width="4.625" style="9" customWidth="1"/>
    <col min="6431" max="6656" width="9" style="9"/>
    <col min="6657" max="6662" width="3" style="9" customWidth="1"/>
    <col min="6663" max="6663" width="3.125" style="9" customWidth="1"/>
    <col min="6664" max="6684" width="3" style="9" customWidth="1"/>
    <col min="6685" max="6685" width="6.25" style="9" customWidth="1"/>
    <col min="6686" max="6686" width="4.625" style="9" customWidth="1"/>
    <col min="6687" max="6912" width="9" style="9"/>
    <col min="6913" max="6918" width="3" style="9" customWidth="1"/>
    <col min="6919" max="6919" width="3.125" style="9" customWidth="1"/>
    <col min="6920" max="6940" width="3" style="9" customWidth="1"/>
    <col min="6941" max="6941" width="6.25" style="9" customWidth="1"/>
    <col min="6942" max="6942" width="4.625" style="9" customWidth="1"/>
    <col min="6943" max="7168" width="9" style="9"/>
    <col min="7169" max="7174" width="3" style="9" customWidth="1"/>
    <col min="7175" max="7175" width="3.125" style="9" customWidth="1"/>
    <col min="7176" max="7196" width="3" style="9" customWidth="1"/>
    <col min="7197" max="7197" width="6.25" style="9" customWidth="1"/>
    <col min="7198" max="7198" width="4.625" style="9" customWidth="1"/>
    <col min="7199" max="7424" width="9" style="9"/>
    <col min="7425" max="7430" width="3" style="9" customWidth="1"/>
    <col min="7431" max="7431" width="3.125" style="9" customWidth="1"/>
    <col min="7432" max="7452" width="3" style="9" customWidth="1"/>
    <col min="7453" max="7453" width="6.25" style="9" customWidth="1"/>
    <col min="7454" max="7454" width="4.625" style="9" customWidth="1"/>
    <col min="7455" max="7680" width="9" style="9"/>
    <col min="7681" max="7686" width="3" style="9" customWidth="1"/>
    <col min="7687" max="7687" width="3.125" style="9" customWidth="1"/>
    <col min="7688" max="7708" width="3" style="9" customWidth="1"/>
    <col min="7709" max="7709" width="6.25" style="9" customWidth="1"/>
    <col min="7710" max="7710" width="4.625" style="9" customWidth="1"/>
    <col min="7711" max="7936" width="9" style="9"/>
    <col min="7937" max="7942" width="3" style="9" customWidth="1"/>
    <col min="7943" max="7943" width="3.125" style="9" customWidth="1"/>
    <col min="7944" max="7964" width="3" style="9" customWidth="1"/>
    <col min="7965" max="7965" width="6.25" style="9" customWidth="1"/>
    <col min="7966" max="7966" width="4.625" style="9" customWidth="1"/>
    <col min="7967" max="8192" width="9" style="9"/>
    <col min="8193" max="8198" width="3" style="9" customWidth="1"/>
    <col min="8199" max="8199" width="3.125" style="9" customWidth="1"/>
    <col min="8200" max="8220" width="3" style="9" customWidth="1"/>
    <col min="8221" max="8221" width="6.25" style="9" customWidth="1"/>
    <col min="8222" max="8222" width="4.625" style="9" customWidth="1"/>
    <col min="8223" max="8448" width="9" style="9"/>
    <col min="8449" max="8454" width="3" style="9" customWidth="1"/>
    <col min="8455" max="8455" width="3.125" style="9" customWidth="1"/>
    <col min="8456" max="8476" width="3" style="9" customWidth="1"/>
    <col min="8477" max="8477" width="6.25" style="9" customWidth="1"/>
    <col min="8478" max="8478" width="4.625" style="9" customWidth="1"/>
    <col min="8479" max="8704" width="9" style="9"/>
    <col min="8705" max="8710" width="3" style="9" customWidth="1"/>
    <col min="8711" max="8711" width="3.125" style="9" customWidth="1"/>
    <col min="8712" max="8732" width="3" style="9" customWidth="1"/>
    <col min="8733" max="8733" width="6.25" style="9" customWidth="1"/>
    <col min="8734" max="8734" width="4.625" style="9" customWidth="1"/>
    <col min="8735" max="8960" width="9" style="9"/>
    <col min="8961" max="8966" width="3" style="9" customWidth="1"/>
    <col min="8967" max="8967" width="3.125" style="9" customWidth="1"/>
    <col min="8968" max="8988" width="3" style="9" customWidth="1"/>
    <col min="8989" max="8989" width="6.25" style="9" customWidth="1"/>
    <col min="8990" max="8990" width="4.625" style="9" customWidth="1"/>
    <col min="8991" max="9216" width="9" style="9"/>
    <col min="9217" max="9222" width="3" style="9" customWidth="1"/>
    <col min="9223" max="9223" width="3.125" style="9" customWidth="1"/>
    <col min="9224" max="9244" width="3" style="9" customWidth="1"/>
    <col min="9245" max="9245" width="6.25" style="9" customWidth="1"/>
    <col min="9246" max="9246" width="4.625" style="9" customWidth="1"/>
    <col min="9247" max="9472" width="9" style="9"/>
    <col min="9473" max="9478" width="3" style="9" customWidth="1"/>
    <col min="9479" max="9479" width="3.125" style="9" customWidth="1"/>
    <col min="9480" max="9500" width="3" style="9" customWidth="1"/>
    <col min="9501" max="9501" width="6.25" style="9" customWidth="1"/>
    <col min="9502" max="9502" width="4.625" style="9" customWidth="1"/>
    <col min="9503" max="9728" width="9" style="9"/>
    <col min="9729" max="9734" width="3" style="9" customWidth="1"/>
    <col min="9735" max="9735" width="3.125" style="9" customWidth="1"/>
    <col min="9736" max="9756" width="3" style="9" customWidth="1"/>
    <col min="9757" max="9757" width="6.25" style="9" customWidth="1"/>
    <col min="9758" max="9758" width="4.625" style="9" customWidth="1"/>
    <col min="9759" max="9984" width="9" style="9"/>
    <col min="9985" max="9990" width="3" style="9" customWidth="1"/>
    <col min="9991" max="9991" width="3.125" style="9" customWidth="1"/>
    <col min="9992" max="10012" width="3" style="9" customWidth="1"/>
    <col min="10013" max="10013" width="6.25" style="9" customWidth="1"/>
    <col min="10014" max="10014" width="4.625" style="9" customWidth="1"/>
    <col min="10015" max="10240" width="9" style="9"/>
    <col min="10241" max="10246" width="3" style="9" customWidth="1"/>
    <col min="10247" max="10247" width="3.125" style="9" customWidth="1"/>
    <col min="10248" max="10268" width="3" style="9" customWidth="1"/>
    <col min="10269" max="10269" width="6.25" style="9" customWidth="1"/>
    <col min="10270" max="10270" width="4.625" style="9" customWidth="1"/>
    <col min="10271" max="10496" width="9" style="9"/>
    <col min="10497" max="10502" width="3" style="9" customWidth="1"/>
    <col min="10503" max="10503" width="3.125" style="9" customWidth="1"/>
    <col min="10504" max="10524" width="3" style="9" customWidth="1"/>
    <col min="10525" max="10525" width="6.25" style="9" customWidth="1"/>
    <col min="10526" max="10526" width="4.625" style="9" customWidth="1"/>
    <col min="10527" max="10752" width="9" style="9"/>
    <col min="10753" max="10758" width="3" style="9" customWidth="1"/>
    <col min="10759" max="10759" width="3.125" style="9" customWidth="1"/>
    <col min="10760" max="10780" width="3" style="9" customWidth="1"/>
    <col min="10781" max="10781" width="6.25" style="9" customWidth="1"/>
    <col min="10782" max="10782" width="4.625" style="9" customWidth="1"/>
    <col min="10783" max="11008" width="9" style="9"/>
    <col min="11009" max="11014" width="3" style="9" customWidth="1"/>
    <col min="11015" max="11015" width="3.125" style="9" customWidth="1"/>
    <col min="11016" max="11036" width="3" style="9" customWidth="1"/>
    <col min="11037" max="11037" width="6.25" style="9" customWidth="1"/>
    <col min="11038" max="11038" width="4.625" style="9" customWidth="1"/>
    <col min="11039" max="11264" width="9" style="9"/>
    <col min="11265" max="11270" width="3" style="9" customWidth="1"/>
    <col min="11271" max="11271" width="3.125" style="9" customWidth="1"/>
    <col min="11272" max="11292" width="3" style="9" customWidth="1"/>
    <col min="11293" max="11293" width="6.25" style="9" customWidth="1"/>
    <col min="11294" max="11294" width="4.625" style="9" customWidth="1"/>
    <col min="11295" max="11520" width="9" style="9"/>
    <col min="11521" max="11526" width="3" style="9" customWidth="1"/>
    <col min="11527" max="11527" width="3.125" style="9" customWidth="1"/>
    <col min="11528" max="11548" width="3" style="9" customWidth="1"/>
    <col min="11549" max="11549" width="6.25" style="9" customWidth="1"/>
    <col min="11550" max="11550" width="4.625" style="9" customWidth="1"/>
    <col min="11551" max="11776" width="9" style="9"/>
    <col min="11777" max="11782" width="3" style="9" customWidth="1"/>
    <col min="11783" max="11783" width="3.125" style="9" customWidth="1"/>
    <col min="11784" max="11804" width="3" style="9" customWidth="1"/>
    <col min="11805" max="11805" width="6.25" style="9" customWidth="1"/>
    <col min="11806" max="11806" width="4.625" style="9" customWidth="1"/>
    <col min="11807" max="12032" width="9" style="9"/>
    <col min="12033" max="12038" width="3" style="9" customWidth="1"/>
    <col min="12039" max="12039" width="3.125" style="9" customWidth="1"/>
    <col min="12040" max="12060" width="3" style="9" customWidth="1"/>
    <col min="12061" max="12061" width="6.25" style="9" customWidth="1"/>
    <col min="12062" max="12062" width="4.625" style="9" customWidth="1"/>
    <col min="12063" max="12288" width="9" style="9"/>
    <col min="12289" max="12294" width="3" style="9" customWidth="1"/>
    <col min="12295" max="12295" width="3.125" style="9" customWidth="1"/>
    <col min="12296" max="12316" width="3" style="9" customWidth="1"/>
    <col min="12317" max="12317" width="6.25" style="9" customWidth="1"/>
    <col min="12318" max="12318" width="4.625" style="9" customWidth="1"/>
    <col min="12319" max="12544" width="9" style="9"/>
    <col min="12545" max="12550" width="3" style="9" customWidth="1"/>
    <col min="12551" max="12551" width="3.125" style="9" customWidth="1"/>
    <col min="12552" max="12572" width="3" style="9" customWidth="1"/>
    <col min="12573" max="12573" width="6.25" style="9" customWidth="1"/>
    <col min="12574" max="12574" width="4.625" style="9" customWidth="1"/>
    <col min="12575" max="12800" width="9" style="9"/>
    <col min="12801" max="12806" width="3" style="9" customWidth="1"/>
    <col min="12807" max="12807" width="3.125" style="9" customWidth="1"/>
    <col min="12808" max="12828" width="3" style="9" customWidth="1"/>
    <col min="12829" max="12829" width="6.25" style="9" customWidth="1"/>
    <col min="12830" max="12830" width="4.625" style="9" customWidth="1"/>
    <col min="12831" max="13056" width="9" style="9"/>
    <col min="13057" max="13062" width="3" style="9" customWidth="1"/>
    <col min="13063" max="13063" width="3.125" style="9" customWidth="1"/>
    <col min="13064" max="13084" width="3" style="9" customWidth="1"/>
    <col min="13085" max="13085" width="6.25" style="9" customWidth="1"/>
    <col min="13086" max="13086" width="4.625" style="9" customWidth="1"/>
    <col min="13087" max="13312" width="9" style="9"/>
    <col min="13313" max="13318" width="3" style="9" customWidth="1"/>
    <col min="13319" max="13319" width="3.125" style="9" customWidth="1"/>
    <col min="13320" max="13340" width="3" style="9" customWidth="1"/>
    <col min="13341" max="13341" width="6.25" style="9" customWidth="1"/>
    <col min="13342" max="13342" width="4.625" style="9" customWidth="1"/>
    <col min="13343" max="13568" width="9" style="9"/>
    <col min="13569" max="13574" width="3" style="9" customWidth="1"/>
    <col min="13575" max="13575" width="3.125" style="9" customWidth="1"/>
    <col min="13576" max="13596" width="3" style="9" customWidth="1"/>
    <col min="13597" max="13597" width="6.25" style="9" customWidth="1"/>
    <col min="13598" max="13598" width="4.625" style="9" customWidth="1"/>
    <col min="13599" max="13824" width="9" style="9"/>
    <col min="13825" max="13830" width="3" style="9" customWidth="1"/>
    <col min="13831" max="13831" width="3.125" style="9" customWidth="1"/>
    <col min="13832" max="13852" width="3" style="9" customWidth="1"/>
    <col min="13853" max="13853" width="6.25" style="9" customWidth="1"/>
    <col min="13854" max="13854" width="4.625" style="9" customWidth="1"/>
    <col min="13855" max="14080" width="9" style="9"/>
    <col min="14081" max="14086" width="3" style="9" customWidth="1"/>
    <col min="14087" max="14087" width="3.125" style="9" customWidth="1"/>
    <col min="14088" max="14108" width="3" style="9" customWidth="1"/>
    <col min="14109" max="14109" width="6.25" style="9" customWidth="1"/>
    <col min="14110" max="14110" width="4.625" style="9" customWidth="1"/>
    <col min="14111" max="14336" width="9" style="9"/>
    <col min="14337" max="14342" width="3" style="9" customWidth="1"/>
    <col min="14343" max="14343" width="3.125" style="9" customWidth="1"/>
    <col min="14344" max="14364" width="3" style="9" customWidth="1"/>
    <col min="14365" max="14365" width="6.25" style="9" customWidth="1"/>
    <col min="14366" max="14366" width="4.625" style="9" customWidth="1"/>
    <col min="14367" max="14592" width="9" style="9"/>
    <col min="14593" max="14598" width="3" style="9" customWidth="1"/>
    <col min="14599" max="14599" width="3.125" style="9" customWidth="1"/>
    <col min="14600" max="14620" width="3" style="9" customWidth="1"/>
    <col min="14621" max="14621" width="6.25" style="9" customWidth="1"/>
    <col min="14622" max="14622" width="4.625" style="9" customWidth="1"/>
    <col min="14623" max="14848" width="9" style="9"/>
    <col min="14849" max="14854" width="3" style="9" customWidth="1"/>
    <col min="14855" max="14855" width="3.125" style="9" customWidth="1"/>
    <col min="14856" max="14876" width="3" style="9" customWidth="1"/>
    <col min="14877" max="14877" width="6.25" style="9" customWidth="1"/>
    <col min="14878" max="14878" width="4.625" style="9" customWidth="1"/>
    <col min="14879" max="15104" width="9" style="9"/>
    <col min="15105" max="15110" width="3" style="9" customWidth="1"/>
    <col min="15111" max="15111" width="3.125" style="9" customWidth="1"/>
    <col min="15112" max="15132" width="3" style="9" customWidth="1"/>
    <col min="15133" max="15133" width="6.25" style="9" customWidth="1"/>
    <col min="15134" max="15134" width="4.625" style="9" customWidth="1"/>
    <col min="15135" max="15360" width="9" style="9"/>
    <col min="15361" max="15366" width="3" style="9" customWidth="1"/>
    <col min="15367" max="15367" width="3.125" style="9" customWidth="1"/>
    <col min="15368" max="15388" width="3" style="9" customWidth="1"/>
    <col min="15389" max="15389" width="6.25" style="9" customWidth="1"/>
    <col min="15390" max="15390" width="4.625" style="9" customWidth="1"/>
    <col min="15391" max="15616" width="9" style="9"/>
    <col min="15617" max="15622" width="3" style="9" customWidth="1"/>
    <col min="15623" max="15623" width="3.125" style="9" customWidth="1"/>
    <col min="15624" max="15644" width="3" style="9" customWidth="1"/>
    <col min="15645" max="15645" width="6.25" style="9" customWidth="1"/>
    <col min="15646" max="15646" width="4.625" style="9" customWidth="1"/>
    <col min="15647" max="15872" width="9" style="9"/>
    <col min="15873" max="15878" width="3" style="9" customWidth="1"/>
    <col min="15879" max="15879" width="3.125" style="9" customWidth="1"/>
    <col min="15880" max="15900" width="3" style="9" customWidth="1"/>
    <col min="15901" max="15901" width="6.25" style="9" customWidth="1"/>
    <col min="15902" max="15902" width="4.625" style="9" customWidth="1"/>
    <col min="15903" max="16128" width="9" style="9"/>
    <col min="16129" max="16134" width="3" style="9" customWidth="1"/>
    <col min="16135" max="16135" width="3.125" style="9" customWidth="1"/>
    <col min="16136" max="16156" width="3" style="9" customWidth="1"/>
    <col min="16157" max="16157" width="6.25" style="9" customWidth="1"/>
    <col min="16158" max="16158" width="4.625" style="9" customWidth="1"/>
    <col min="16159" max="16384" width="9" style="9"/>
  </cols>
  <sheetData>
    <row r="1" spans="1:60" ht="17.100000000000001" customHeight="1">
      <c r="A1" s="690" t="s">
        <v>220</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row>
    <row r="2" spans="1:60" ht="17.100000000000001" customHeight="1">
      <c r="A2" s="691" t="s">
        <v>7</v>
      </c>
      <c r="B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row>
    <row r="3" spans="1:60" ht="17.100000000000001" customHeight="1">
      <c r="A3" s="126" t="s">
        <v>212</v>
      </c>
      <c r="B3" s="126"/>
      <c r="C3" s="126"/>
      <c r="D3" s="126"/>
      <c r="E3" s="126"/>
      <c r="F3" s="126"/>
      <c r="G3" s="126"/>
      <c r="H3" s="684"/>
      <c r="I3" s="684"/>
      <c r="J3" s="684"/>
      <c r="K3" s="684"/>
      <c r="L3" s="684"/>
      <c r="M3" s="684"/>
      <c r="N3" s="684"/>
      <c r="O3" s="684"/>
      <c r="P3" s="684"/>
      <c r="Q3" s="684"/>
      <c r="R3" s="684"/>
      <c r="S3" s="684"/>
      <c r="T3" s="684"/>
      <c r="U3" s="684"/>
      <c r="V3" s="684"/>
      <c r="W3" s="684"/>
      <c r="X3" s="684"/>
      <c r="Y3" s="684"/>
      <c r="Z3" s="684"/>
      <c r="AA3" s="684"/>
      <c r="AB3" s="684"/>
      <c r="AC3" s="684"/>
    </row>
    <row r="4" spans="1:60" ht="17.100000000000001" customHeight="1">
      <c r="A4" s="12" t="s">
        <v>9</v>
      </c>
      <c r="B4" s="12"/>
      <c r="C4" s="12"/>
      <c r="D4" s="12"/>
      <c r="E4" s="12"/>
      <c r="F4" s="12"/>
      <c r="G4" s="12"/>
      <c r="H4" s="669"/>
      <c r="I4" s="669"/>
      <c r="J4" s="669"/>
      <c r="K4" s="669"/>
      <c r="L4" s="669"/>
      <c r="M4" s="669"/>
      <c r="N4" s="669"/>
      <c r="O4" s="669"/>
      <c r="P4" s="669"/>
      <c r="Q4" s="669"/>
      <c r="R4" s="669"/>
      <c r="S4" s="669"/>
      <c r="T4" s="669"/>
      <c r="U4" s="669"/>
      <c r="V4" s="669"/>
      <c r="W4" s="669"/>
      <c r="X4" s="669"/>
      <c r="Y4" s="669"/>
      <c r="Z4" s="669"/>
      <c r="AA4" s="669"/>
      <c r="AB4" s="669"/>
      <c r="AC4" s="669"/>
      <c r="AD4" s="10"/>
    </row>
    <row r="5" spans="1:60" ht="17.100000000000001" customHeight="1">
      <c r="A5" s="12" t="s">
        <v>10</v>
      </c>
      <c r="B5" s="12"/>
      <c r="C5" s="12"/>
      <c r="D5" s="12"/>
      <c r="E5" s="12"/>
      <c r="F5" s="12"/>
      <c r="G5" s="12"/>
      <c r="H5" s="669"/>
      <c r="I5" s="669"/>
      <c r="J5" s="669"/>
      <c r="K5" s="669"/>
      <c r="L5" s="669"/>
      <c r="M5" s="669"/>
      <c r="N5" s="669"/>
      <c r="O5" s="669"/>
      <c r="P5" s="669"/>
      <c r="Q5" s="669"/>
      <c r="R5" s="669"/>
      <c r="S5" s="669"/>
      <c r="T5" s="669"/>
      <c r="U5" s="669"/>
      <c r="V5" s="669"/>
      <c r="W5" s="669"/>
      <c r="X5" s="669"/>
      <c r="Y5" s="669"/>
      <c r="Z5" s="669"/>
      <c r="AA5" s="669"/>
      <c r="AB5" s="669"/>
      <c r="AC5" s="669"/>
      <c r="AD5" s="10"/>
    </row>
    <row r="6" spans="1:60" ht="17.100000000000001" customHeight="1">
      <c r="A6" s="12" t="s">
        <v>11</v>
      </c>
      <c r="B6" s="12"/>
      <c r="C6" s="12"/>
      <c r="D6" s="12"/>
      <c r="E6" s="12"/>
      <c r="F6" s="12"/>
      <c r="G6" s="12"/>
      <c r="H6" s="668"/>
      <c r="I6" s="668"/>
      <c r="J6" s="668"/>
      <c r="K6" s="289"/>
      <c r="L6" s="123"/>
      <c r="M6" s="123"/>
      <c r="N6" s="123"/>
      <c r="O6" s="12"/>
      <c r="P6" s="12"/>
      <c r="Q6" s="12"/>
      <c r="R6" s="12"/>
      <c r="S6" s="12"/>
      <c r="T6" s="12"/>
      <c r="U6" s="12"/>
      <c r="V6" s="12"/>
      <c r="W6" s="12"/>
      <c r="X6" s="12"/>
      <c r="Y6" s="12"/>
      <c r="Z6" s="12"/>
      <c r="AA6" s="12"/>
      <c r="AB6" s="12"/>
      <c r="AC6" s="12"/>
      <c r="AD6" s="10"/>
    </row>
    <row r="7" spans="1:60" ht="17.100000000000001" customHeight="1">
      <c r="A7" s="12" t="s">
        <v>12</v>
      </c>
      <c r="B7" s="12"/>
      <c r="C7" s="12"/>
      <c r="D7" s="12"/>
      <c r="E7" s="12"/>
      <c r="F7" s="12"/>
      <c r="G7" s="12"/>
      <c r="H7" s="661"/>
      <c r="I7" s="661"/>
      <c r="J7" s="661"/>
      <c r="K7" s="661"/>
      <c r="L7" s="661"/>
      <c r="M7" s="661"/>
      <c r="N7" s="661"/>
      <c r="O7" s="661"/>
      <c r="P7" s="661"/>
      <c r="Q7" s="661"/>
      <c r="R7" s="661"/>
      <c r="S7" s="661"/>
      <c r="T7" s="661"/>
      <c r="U7" s="661"/>
      <c r="V7" s="661"/>
      <c r="W7" s="661"/>
      <c r="X7" s="661"/>
      <c r="Y7" s="661"/>
      <c r="Z7" s="661"/>
      <c r="AA7" s="661"/>
      <c r="AB7" s="661"/>
      <c r="AC7" s="661"/>
      <c r="AD7" s="10"/>
      <c r="AH7" s="173"/>
      <c r="AI7" s="173"/>
      <c r="AJ7" s="173"/>
      <c r="AK7" s="173"/>
      <c r="AL7" s="173"/>
      <c r="AM7" s="173"/>
      <c r="AN7" s="173"/>
      <c r="AO7" s="173"/>
      <c r="AP7" s="173"/>
      <c r="AQ7" s="173"/>
      <c r="AR7" s="173"/>
      <c r="AS7" s="173"/>
      <c r="AT7" s="173"/>
      <c r="AU7" s="173"/>
      <c r="AV7" s="173"/>
      <c r="AW7" s="173"/>
      <c r="AX7" s="173"/>
      <c r="AY7" s="173"/>
      <c r="AZ7" s="173"/>
      <c r="BA7" s="173"/>
      <c r="BB7" s="173"/>
      <c r="BC7" s="173"/>
      <c r="BD7" s="173"/>
      <c r="BE7" s="173"/>
      <c r="BF7" s="173"/>
      <c r="BG7" s="173"/>
      <c r="BH7" s="173"/>
    </row>
    <row r="8" spans="1:60" ht="17.100000000000001" customHeight="1">
      <c r="A8" s="12" t="s">
        <v>13</v>
      </c>
      <c r="B8" s="12"/>
      <c r="C8" s="12"/>
      <c r="D8" s="12"/>
      <c r="E8" s="12"/>
      <c r="F8" s="12"/>
      <c r="G8" s="12"/>
      <c r="H8" s="668"/>
      <c r="I8" s="668"/>
      <c r="J8" s="668"/>
      <c r="K8" s="668"/>
      <c r="L8" s="668"/>
      <c r="M8" s="16"/>
      <c r="N8" s="16"/>
      <c r="O8" s="16"/>
      <c r="P8" s="16"/>
      <c r="Q8" s="16"/>
      <c r="R8" s="16"/>
      <c r="S8" s="39"/>
      <c r="T8" s="39"/>
      <c r="U8" s="39"/>
      <c r="V8" s="39"/>
      <c r="W8" s="39"/>
      <c r="X8" s="39"/>
      <c r="Y8" s="39"/>
      <c r="Z8" s="39"/>
      <c r="AA8" s="39"/>
      <c r="AB8" s="39"/>
      <c r="AC8" s="39"/>
      <c r="AD8" s="10"/>
      <c r="AH8" s="173"/>
      <c r="AI8" s="173"/>
      <c r="AJ8" s="173"/>
      <c r="AK8" s="173"/>
      <c r="AL8" s="173"/>
      <c r="AM8" s="174"/>
      <c r="AN8" s="688"/>
      <c r="AO8" s="688"/>
      <c r="AP8" s="173"/>
      <c r="AQ8" s="173"/>
      <c r="AR8" s="173"/>
      <c r="AS8" s="173"/>
      <c r="AT8" s="173"/>
      <c r="AU8" s="174"/>
      <c r="AV8" s="689"/>
      <c r="AW8" s="689"/>
      <c r="AX8" s="689"/>
      <c r="AY8" s="173"/>
      <c r="AZ8" s="173"/>
      <c r="BA8" s="173"/>
      <c r="BB8" s="173"/>
      <c r="BC8" s="173"/>
      <c r="BD8" s="173"/>
      <c r="BE8" s="173"/>
      <c r="BF8" s="173"/>
      <c r="BG8" s="173"/>
      <c r="BH8" s="173"/>
    </row>
    <row r="9" spans="1:60" ht="17.100000000000001" customHeight="1">
      <c r="A9" s="12"/>
      <c r="B9" s="12"/>
      <c r="C9" s="12"/>
      <c r="D9" s="12"/>
      <c r="E9" s="12"/>
      <c r="F9" s="12"/>
      <c r="G9" s="12"/>
      <c r="H9" s="16"/>
      <c r="I9" s="16"/>
      <c r="J9" s="16"/>
      <c r="K9" s="16"/>
      <c r="L9" s="16"/>
      <c r="M9" s="16"/>
      <c r="N9" s="16"/>
      <c r="O9" s="16"/>
      <c r="P9" s="16"/>
      <c r="Q9" s="16"/>
      <c r="R9" s="16"/>
      <c r="S9" s="39"/>
      <c r="T9" s="39"/>
      <c r="U9" s="39"/>
      <c r="V9" s="39"/>
      <c r="W9" s="39"/>
      <c r="X9" s="39"/>
      <c r="Y9" s="39"/>
      <c r="Z9" s="39"/>
      <c r="AA9" s="39"/>
      <c r="AB9" s="39"/>
      <c r="AC9" s="39"/>
      <c r="AD9" s="10"/>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c r="BH9" s="173"/>
    </row>
    <row r="10" spans="1:60" ht="17.100000000000001" customHeight="1">
      <c r="A10" s="38" t="s">
        <v>213</v>
      </c>
      <c r="B10" s="38"/>
      <c r="C10" s="38"/>
      <c r="D10" s="38"/>
      <c r="E10" s="38"/>
      <c r="F10" s="38"/>
      <c r="G10" s="38"/>
      <c r="H10" s="687"/>
      <c r="I10" s="687"/>
      <c r="J10" s="687"/>
      <c r="K10" s="687"/>
      <c r="L10" s="687"/>
      <c r="M10" s="687"/>
      <c r="N10" s="687"/>
      <c r="O10" s="687"/>
      <c r="P10" s="687"/>
      <c r="Q10" s="687"/>
      <c r="R10" s="687"/>
      <c r="S10" s="687"/>
      <c r="T10" s="687"/>
      <c r="U10" s="687"/>
      <c r="V10" s="687"/>
      <c r="W10" s="687"/>
      <c r="X10" s="687"/>
      <c r="Y10" s="687"/>
      <c r="Z10" s="687"/>
      <c r="AA10" s="687"/>
      <c r="AB10" s="687"/>
      <c r="AC10" s="687"/>
      <c r="AH10" s="173"/>
      <c r="AI10" s="173"/>
      <c r="AJ10" s="173"/>
      <c r="AK10" s="173"/>
      <c r="AL10" s="173"/>
      <c r="AM10" s="173"/>
      <c r="AN10" s="173"/>
      <c r="AO10" s="173"/>
      <c r="AP10" s="173"/>
      <c r="AQ10" s="173"/>
      <c r="AR10" s="173"/>
      <c r="AS10" s="173"/>
      <c r="AT10" s="173"/>
      <c r="AU10" s="173"/>
      <c r="AV10" s="173"/>
      <c r="AW10" s="173"/>
      <c r="AX10" s="173"/>
      <c r="AY10" s="173"/>
      <c r="AZ10" s="173"/>
      <c r="BA10" s="173"/>
      <c r="BB10" s="173"/>
      <c r="BC10" s="173"/>
      <c r="BD10" s="173"/>
      <c r="BE10" s="173"/>
      <c r="BF10" s="173"/>
      <c r="BG10" s="173"/>
      <c r="BH10" s="173"/>
    </row>
    <row r="11" spans="1:60" ht="17.100000000000001" customHeight="1">
      <c r="A11" s="12" t="s">
        <v>9</v>
      </c>
      <c r="B11" s="12"/>
      <c r="C11" s="12"/>
      <c r="D11" s="12"/>
      <c r="E11" s="12"/>
      <c r="F11" s="12"/>
      <c r="G11" s="12"/>
      <c r="H11" s="669"/>
      <c r="I11" s="669"/>
      <c r="J11" s="669"/>
      <c r="K11" s="669"/>
      <c r="L11" s="669"/>
      <c r="M11" s="669"/>
      <c r="N11" s="669"/>
      <c r="O11" s="669"/>
      <c r="P11" s="669"/>
      <c r="Q11" s="669"/>
      <c r="R11" s="669"/>
      <c r="S11" s="669"/>
      <c r="T11" s="669"/>
      <c r="U11" s="669"/>
      <c r="V11" s="669"/>
      <c r="W11" s="669"/>
      <c r="X11" s="669"/>
      <c r="Y11" s="669"/>
      <c r="Z11" s="669"/>
      <c r="AA11" s="669"/>
      <c r="AB11" s="669"/>
      <c r="AC11" s="669"/>
      <c r="AD11" s="10"/>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row>
    <row r="12" spans="1:60" ht="17.100000000000001" customHeight="1">
      <c r="A12" s="12" t="s">
        <v>10</v>
      </c>
      <c r="B12" s="12"/>
      <c r="C12" s="12"/>
      <c r="D12" s="12"/>
      <c r="E12" s="12"/>
      <c r="F12" s="12"/>
      <c r="G12" s="12"/>
      <c r="H12" s="669"/>
      <c r="I12" s="669"/>
      <c r="J12" s="669"/>
      <c r="K12" s="669"/>
      <c r="L12" s="669"/>
      <c r="M12" s="669"/>
      <c r="N12" s="669"/>
      <c r="O12" s="669"/>
      <c r="P12" s="669"/>
      <c r="Q12" s="669"/>
      <c r="R12" s="669"/>
      <c r="S12" s="669"/>
      <c r="T12" s="669"/>
      <c r="U12" s="669"/>
      <c r="V12" s="669"/>
      <c r="W12" s="669"/>
      <c r="X12" s="669"/>
      <c r="Y12" s="669"/>
      <c r="Z12" s="669"/>
      <c r="AA12" s="669"/>
      <c r="AB12" s="669"/>
      <c r="AC12" s="669"/>
      <c r="AD12" s="10"/>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row>
    <row r="13" spans="1:60" ht="17.100000000000001" customHeight="1">
      <c r="A13" s="12" t="s">
        <v>11</v>
      </c>
      <c r="B13" s="12"/>
      <c r="C13" s="12"/>
      <c r="D13" s="12"/>
      <c r="E13" s="12"/>
      <c r="F13" s="12"/>
      <c r="G13" s="12"/>
      <c r="H13" s="668"/>
      <c r="I13" s="668"/>
      <c r="J13" s="668"/>
      <c r="K13" s="289"/>
      <c r="L13" s="123"/>
      <c r="M13" s="123"/>
      <c r="N13" s="123"/>
      <c r="O13" s="12"/>
      <c r="P13" s="12"/>
      <c r="Q13" s="12"/>
      <c r="R13" s="12"/>
      <c r="S13" s="12"/>
      <c r="T13" s="12"/>
      <c r="U13" s="12"/>
      <c r="V13" s="12"/>
      <c r="W13" s="12"/>
      <c r="X13" s="12"/>
      <c r="Y13" s="12"/>
      <c r="Z13" s="12"/>
      <c r="AA13" s="12"/>
      <c r="AB13" s="12"/>
      <c r="AC13" s="12"/>
      <c r="AD13" s="10"/>
      <c r="AH13" s="173"/>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row>
    <row r="14" spans="1:60" ht="17.100000000000001" customHeight="1">
      <c r="A14" s="12" t="s">
        <v>12</v>
      </c>
      <c r="B14" s="12"/>
      <c r="C14" s="12"/>
      <c r="D14" s="12"/>
      <c r="E14" s="12"/>
      <c r="F14" s="12"/>
      <c r="G14" s="12"/>
      <c r="H14" s="661"/>
      <c r="I14" s="661"/>
      <c r="J14" s="661"/>
      <c r="K14" s="661"/>
      <c r="L14" s="661"/>
      <c r="M14" s="661"/>
      <c r="N14" s="661"/>
      <c r="O14" s="661"/>
      <c r="P14" s="661"/>
      <c r="Q14" s="661"/>
      <c r="R14" s="661"/>
      <c r="S14" s="661"/>
      <c r="T14" s="661"/>
      <c r="U14" s="661"/>
      <c r="V14" s="661"/>
      <c r="W14" s="661"/>
      <c r="X14" s="661"/>
      <c r="Y14" s="661"/>
      <c r="Z14" s="661"/>
      <c r="AA14" s="661"/>
      <c r="AB14" s="661"/>
      <c r="AC14" s="661"/>
      <c r="AD14" s="10"/>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row>
    <row r="15" spans="1:60" ht="17.100000000000001" customHeight="1">
      <c r="A15" s="12" t="s">
        <v>13</v>
      </c>
      <c r="B15" s="12"/>
      <c r="C15" s="12"/>
      <c r="D15" s="12"/>
      <c r="E15" s="12"/>
      <c r="F15" s="12"/>
      <c r="G15" s="12"/>
      <c r="H15" s="668"/>
      <c r="I15" s="668"/>
      <c r="J15" s="668"/>
      <c r="K15" s="668"/>
      <c r="L15" s="668"/>
      <c r="M15" s="16"/>
      <c r="N15" s="16"/>
      <c r="O15" s="16"/>
      <c r="P15" s="16"/>
      <c r="Q15" s="16"/>
      <c r="R15" s="16"/>
      <c r="S15" s="39"/>
      <c r="T15" s="39"/>
      <c r="U15" s="39"/>
      <c r="V15" s="39"/>
      <c r="W15" s="39"/>
      <c r="X15" s="39"/>
      <c r="Y15" s="39"/>
      <c r="Z15" s="39"/>
      <c r="AA15" s="39"/>
      <c r="AB15" s="39"/>
      <c r="AC15" s="39"/>
      <c r="AD15" s="10"/>
      <c r="AH15" s="173"/>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row>
    <row r="16" spans="1:60" ht="17.100000000000001" customHeight="1">
      <c r="A16" s="131"/>
      <c r="B16" s="131"/>
      <c r="C16" s="131"/>
      <c r="D16" s="131"/>
      <c r="E16" s="131"/>
      <c r="F16" s="131"/>
      <c r="G16" s="131"/>
      <c r="H16" s="132"/>
      <c r="I16" s="132"/>
      <c r="J16" s="132"/>
      <c r="K16" s="132"/>
      <c r="L16" s="132"/>
      <c r="M16" s="132"/>
      <c r="N16" s="132"/>
      <c r="O16" s="132"/>
      <c r="P16" s="132"/>
      <c r="Q16" s="132"/>
      <c r="R16" s="132"/>
      <c r="S16" s="40"/>
      <c r="T16" s="40"/>
      <c r="U16" s="40"/>
      <c r="V16" s="40"/>
      <c r="W16" s="40"/>
      <c r="X16" s="40"/>
      <c r="Y16" s="40"/>
      <c r="Z16" s="40"/>
      <c r="AA16" s="40"/>
      <c r="AB16" s="40"/>
      <c r="AC16" s="40"/>
      <c r="AD16" s="10"/>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row>
    <row r="17" spans="1:60" ht="17.100000000000001" customHeight="1">
      <c r="A17" s="19" t="s">
        <v>214</v>
      </c>
      <c r="B17" s="19"/>
      <c r="C17" s="19"/>
      <c r="D17" s="19"/>
      <c r="E17" s="19"/>
      <c r="F17" s="19"/>
      <c r="G17" s="19"/>
      <c r="H17" s="687"/>
      <c r="I17" s="687"/>
      <c r="J17" s="687"/>
      <c r="K17" s="687"/>
      <c r="L17" s="687"/>
      <c r="M17" s="687"/>
      <c r="N17" s="687"/>
      <c r="O17" s="687"/>
      <c r="P17" s="687"/>
      <c r="Q17" s="687"/>
      <c r="R17" s="687"/>
      <c r="S17" s="687"/>
      <c r="T17" s="687"/>
      <c r="U17" s="687"/>
      <c r="V17" s="687"/>
      <c r="W17" s="687"/>
      <c r="X17" s="687"/>
      <c r="Y17" s="687"/>
      <c r="Z17" s="687"/>
      <c r="AA17" s="687"/>
      <c r="AB17" s="687"/>
      <c r="AC17" s="687"/>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row>
    <row r="18" spans="1:60" ht="17.100000000000001" customHeight="1">
      <c r="A18" s="12" t="s">
        <v>9</v>
      </c>
      <c r="B18" s="12"/>
      <c r="C18" s="12"/>
      <c r="D18" s="12"/>
      <c r="E18" s="12"/>
      <c r="F18" s="12"/>
      <c r="G18" s="12"/>
      <c r="H18" s="669"/>
      <c r="I18" s="669"/>
      <c r="J18" s="669"/>
      <c r="K18" s="669"/>
      <c r="L18" s="669"/>
      <c r="M18" s="669"/>
      <c r="N18" s="669"/>
      <c r="O18" s="669"/>
      <c r="P18" s="669"/>
      <c r="Q18" s="669"/>
      <c r="R18" s="669"/>
      <c r="S18" s="669"/>
      <c r="T18" s="669"/>
      <c r="U18" s="669"/>
      <c r="V18" s="669"/>
      <c r="W18" s="669"/>
      <c r="X18" s="669"/>
      <c r="Y18" s="669"/>
      <c r="Z18" s="669"/>
      <c r="AA18" s="669"/>
      <c r="AB18" s="669"/>
      <c r="AC18" s="669"/>
      <c r="AD18" s="10"/>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row>
    <row r="19" spans="1:60" ht="17.100000000000001" customHeight="1">
      <c r="A19" s="12" t="s">
        <v>10</v>
      </c>
      <c r="B19" s="12"/>
      <c r="C19" s="12"/>
      <c r="D19" s="12"/>
      <c r="E19" s="12"/>
      <c r="F19" s="12"/>
      <c r="G19" s="12"/>
      <c r="H19" s="669"/>
      <c r="I19" s="669"/>
      <c r="J19" s="669"/>
      <c r="K19" s="669"/>
      <c r="L19" s="669"/>
      <c r="M19" s="669"/>
      <c r="N19" s="669"/>
      <c r="O19" s="669"/>
      <c r="P19" s="669"/>
      <c r="Q19" s="669"/>
      <c r="R19" s="669"/>
      <c r="S19" s="669"/>
      <c r="T19" s="669"/>
      <c r="U19" s="669"/>
      <c r="V19" s="669"/>
      <c r="W19" s="669"/>
      <c r="X19" s="669"/>
      <c r="Y19" s="669"/>
      <c r="Z19" s="669"/>
      <c r="AA19" s="669"/>
      <c r="AB19" s="669"/>
      <c r="AC19" s="669"/>
      <c r="AD19" s="10"/>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row>
    <row r="20" spans="1:60" ht="17.100000000000001" customHeight="1">
      <c r="A20" s="12" t="s">
        <v>11</v>
      </c>
      <c r="B20" s="12"/>
      <c r="C20" s="12"/>
      <c r="D20" s="12"/>
      <c r="E20" s="12"/>
      <c r="F20" s="12"/>
      <c r="G20" s="12"/>
      <c r="H20" s="668"/>
      <c r="I20" s="668"/>
      <c r="J20" s="668"/>
      <c r="K20" s="289"/>
      <c r="L20" s="123"/>
      <c r="M20" s="123"/>
      <c r="N20" s="123"/>
      <c r="O20" s="12"/>
      <c r="P20" s="12"/>
      <c r="Q20" s="12"/>
      <c r="R20" s="12"/>
      <c r="S20" s="12"/>
      <c r="T20" s="12"/>
      <c r="U20" s="12"/>
      <c r="V20" s="12"/>
      <c r="W20" s="12"/>
      <c r="X20" s="12"/>
      <c r="Y20" s="12"/>
      <c r="Z20" s="12"/>
      <c r="AA20" s="12"/>
      <c r="AB20" s="12"/>
      <c r="AC20" s="12"/>
      <c r="AD20" s="10"/>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row>
    <row r="21" spans="1:60" ht="17.100000000000001" customHeight="1">
      <c r="A21" s="12" t="s">
        <v>12</v>
      </c>
      <c r="B21" s="12"/>
      <c r="C21" s="12"/>
      <c r="D21" s="12"/>
      <c r="E21" s="12"/>
      <c r="F21" s="12"/>
      <c r="G21" s="12"/>
      <c r="H21" s="661"/>
      <c r="I21" s="661"/>
      <c r="J21" s="661"/>
      <c r="K21" s="661"/>
      <c r="L21" s="661"/>
      <c r="M21" s="661"/>
      <c r="N21" s="661"/>
      <c r="O21" s="661"/>
      <c r="P21" s="661"/>
      <c r="Q21" s="661"/>
      <c r="R21" s="661"/>
      <c r="S21" s="661"/>
      <c r="T21" s="661"/>
      <c r="U21" s="661"/>
      <c r="V21" s="661"/>
      <c r="W21" s="661"/>
      <c r="X21" s="661"/>
      <c r="Y21" s="661"/>
      <c r="Z21" s="661"/>
      <c r="AA21" s="661"/>
      <c r="AB21" s="661"/>
      <c r="AC21" s="661"/>
      <c r="AD21" s="10"/>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row>
    <row r="22" spans="1:60" ht="17.100000000000001" customHeight="1">
      <c r="A22" s="12" t="s">
        <v>13</v>
      </c>
      <c r="B22" s="12"/>
      <c r="C22" s="12"/>
      <c r="D22" s="12"/>
      <c r="E22" s="12"/>
      <c r="F22" s="12"/>
      <c r="G22" s="12"/>
      <c r="H22" s="668"/>
      <c r="I22" s="668"/>
      <c r="J22" s="668"/>
      <c r="K22" s="668"/>
      <c r="L22" s="668"/>
      <c r="M22" s="16"/>
      <c r="N22" s="16"/>
      <c r="O22" s="16"/>
      <c r="P22" s="16"/>
      <c r="Q22" s="16"/>
      <c r="R22" s="16"/>
      <c r="S22" s="39"/>
      <c r="T22" s="39"/>
      <c r="U22" s="39"/>
      <c r="V22" s="39"/>
      <c r="W22" s="39"/>
      <c r="X22" s="39"/>
      <c r="Y22" s="39"/>
      <c r="Z22" s="39"/>
      <c r="AA22" s="39"/>
      <c r="AB22" s="39"/>
      <c r="AC22" s="39"/>
      <c r="AD22" s="10"/>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row>
    <row r="23" spans="1:60" ht="17.100000000000001" customHeight="1">
      <c r="A23" s="12"/>
      <c r="B23" s="12"/>
      <c r="C23" s="12"/>
      <c r="D23" s="12"/>
      <c r="E23" s="12"/>
      <c r="F23" s="12"/>
      <c r="G23" s="12"/>
      <c r="H23" s="16"/>
      <c r="I23" s="16"/>
      <c r="J23" s="16"/>
      <c r="K23" s="16"/>
      <c r="L23" s="16"/>
      <c r="M23" s="16"/>
      <c r="N23" s="16"/>
      <c r="O23" s="16"/>
      <c r="P23" s="16"/>
      <c r="Q23" s="16"/>
      <c r="R23" s="16"/>
      <c r="S23" s="39"/>
      <c r="T23" s="39"/>
      <c r="U23" s="39"/>
      <c r="V23" s="39"/>
      <c r="W23" s="39"/>
      <c r="X23" s="39"/>
      <c r="Y23" s="39"/>
      <c r="Z23" s="39"/>
      <c r="AA23" s="39"/>
      <c r="AB23" s="39"/>
      <c r="AC23" s="39"/>
      <c r="AD23" s="10"/>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row>
    <row r="24" spans="1:60" ht="17.100000000000001" customHeight="1">
      <c r="A24" s="38" t="s">
        <v>215</v>
      </c>
      <c r="B24" s="38"/>
      <c r="C24" s="38"/>
      <c r="D24" s="38"/>
      <c r="E24" s="38"/>
      <c r="F24" s="38"/>
      <c r="G24" s="38"/>
      <c r="H24" s="687"/>
      <c r="I24" s="687"/>
      <c r="J24" s="687"/>
      <c r="K24" s="687"/>
      <c r="L24" s="687"/>
      <c r="M24" s="687"/>
      <c r="N24" s="687"/>
      <c r="O24" s="687"/>
      <c r="P24" s="687"/>
      <c r="Q24" s="687"/>
      <c r="R24" s="687"/>
      <c r="S24" s="687"/>
      <c r="T24" s="687"/>
      <c r="U24" s="687"/>
      <c r="V24" s="687"/>
      <c r="W24" s="687"/>
      <c r="X24" s="687"/>
      <c r="Y24" s="687"/>
      <c r="Z24" s="687"/>
      <c r="AA24" s="687"/>
      <c r="AB24" s="687"/>
      <c r="AC24" s="687"/>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row>
    <row r="25" spans="1:60" ht="17.100000000000001" customHeight="1">
      <c r="A25" s="12" t="s">
        <v>9</v>
      </c>
      <c r="B25" s="12"/>
      <c r="C25" s="12"/>
      <c r="D25" s="12"/>
      <c r="E25" s="12"/>
      <c r="F25" s="12"/>
      <c r="G25" s="12"/>
      <c r="H25" s="669"/>
      <c r="I25" s="669"/>
      <c r="J25" s="669"/>
      <c r="K25" s="669"/>
      <c r="L25" s="669"/>
      <c r="M25" s="669"/>
      <c r="N25" s="669"/>
      <c r="O25" s="669"/>
      <c r="P25" s="669"/>
      <c r="Q25" s="669"/>
      <c r="R25" s="669"/>
      <c r="S25" s="669"/>
      <c r="T25" s="669"/>
      <c r="U25" s="669"/>
      <c r="V25" s="669"/>
      <c r="W25" s="669"/>
      <c r="X25" s="669"/>
      <c r="Y25" s="669"/>
      <c r="Z25" s="669"/>
      <c r="AA25" s="669"/>
      <c r="AB25" s="669"/>
      <c r="AC25" s="669"/>
      <c r="AD25" s="10"/>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row>
    <row r="26" spans="1:60" ht="17.100000000000001" customHeight="1">
      <c r="A26" s="12" t="s">
        <v>10</v>
      </c>
      <c r="B26" s="12"/>
      <c r="C26" s="12"/>
      <c r="D26" s="12"/>
      <c r="E26" s="12"/>
      <c r="F26" s="12"/>
      <c r="G26" s="12"/>
      <c r="H26" s="669"/>
      <c r="I26" s="669"/>
      <c r="J26" s="669"/>
      <c r="K26" s="669"/>
      <c r="L26" s="669"/>
      <c r="M26" s="669"/>
      <c r="N26" s="669"/>
      <c r="O26" s="669"/>
      <c r="P26" s="669"/>
      <c r="Q26" s="669"/>
      <c r="R26" s="669"/>
      <c r="S26" s="669"/>
      <c r="T26" s="669"/>
      <c r="U26" s="669"/>
      <c r="V26" s="669"/>
      <c r="W26" s="669"/>
      <c r="X26" s="669"/>
      <c r="Y26" s="669"/>
      <c r="Z26" s="669"/>
      <c r="AA26" s="669"/>
      <c r="AB26" s="669"/>
      <c r="AC26" s="669"/>
      <c r="AD26" s="10"/>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row>
    <row r="27" spans="1:60" ht="17.100000000000001" customHeight="1">
      <c r="A27" s="12" t="s">
        <v>11</v>
      </c>
      <c r="B27" s="12"/>
      <c r="C27" s="12"/>
      <c r="D27" s="12"/>
      <c r="E27" s="12"/>
      <c r="F27" s="12"/>
      <c r="G27" s="12"/>
      <c r="H27" s="668"/>
      <c r="I27" s="668"/>
      <c r="J27" s="668"/>
      <c r="K27" s="289"/>
      <c r="L27" s="123"/>
      <c r="M27" s="123"/>
      <c r="N27" s="123"/>
      <c r="O27" s="12"/>
      <c r="P27" s="12"/>
      <c r="Q27" s="12"/>
      <c r="R27" s="12"/>
      <c r="S27" s="12"/>
      <c r="T27" s="12"/>
      <c r="U27" s="12"/>
      <c r="V27" s="12"/>
      <c r="W27" s="12"/>
      <c r="X27" s="12"/>
      <c r="Y27" s="12"/>
      <c r="Z27" s="12"/>
      <c r="AA27" s="12"/>
      <c r="AB27" s="12"/>
      <c r="AC27" s="12"/>
      <c r="AD27" s="10"/>
      <c r="AH27" s="173"/>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row>
    <row r="28" spans="1:60" ht="17.100000000000001" customHeight="1">
      <c r="A28" s="12" t="s">
        <v>12</v>
      </c>
      <c r="B28" s="12"/>
      <c r="C28" s="12"/>
      <c r="D28" s="12"/>
      <c r="E28" s="12"/>
      <c r="F28" s="12"/>
      <c r="G28" s="12"/>
      <c r="H28" s="661"/>
      <c r="I28" s="661"/>
      <c r="J28" s="661"/>
      <c r="K28" s="661"/>
      <c r="L28" s="661"/>
      <c r="M28" s="661"/>
      <c r="N28" s="661"/>
      <c r="O28" s="661"/>
      <c r="P28" s="661"/>
      <c r="Q28" s="661"/>
      <c r="R28" s="661"/>
      <c r="S28" s="661"/>
      <c r="T28" s="661"/>
      <c r="U28" s="661"/>
      <c r="V28" s="661"/>
      <c r="W28" s="661"/>
      <c r="X28" s="661"/>
      <c r="Y28" s="661"/>
      <c r="Z28" s="661"/>
      <c r="AA28" s="661"/>
      <c r="AB28" s="661"/>
      <c r="AC28" s="661"/>
      <c r="AD28" s="10"/>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row>
    <row r="29" spans="1:60" ht="17.100000000000001" customHeight="1">
      <c r="A29" s="12" t="s">
        <v>13</v>
      </c>
      <c r="B29" s="12"/>
      <c r="C29" s="12"/>
      <c r="D29" s="12"/>
      <c r="E29" s="12"/>
      <c r="F29" s="12"/>
      <c r="G29" s="12"/>
      <c r="H29" s="668"/>
      <c r="I29" s="668"/>
      <c r="J29" s="668"/>
      <c r="K29" s="668"/>
      <c r="L29" s="668"/>
      <c r="M29" s="16"/>
      <c r="N29" s="16"/>
      <c r="O29" s="16"/>
      <c r="P29" s="16"/>
      <c r="Q29" s="16"/>
      <c r="R29" s="16"/>
      <c r="S29" s="39"/>
      <c r="T29" s="39"/>
      <c r="U29" s="39"/>
      <c r="V29" s="39"/>
      <c r="W29" s="39"/>
      <c r="X29" s="39"/>
      <c r="Y29" s="39"/>
      <c r="Z29" s="39"/>
      <c r="AA29" s="39"/>
      <c r="AB29" s="39"/>
      <c r="AC29" s="39"/>
      <c r="AD29" s="10"/>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row>
    <row r="30" spans="1:60" ht="17.100000000000001" customHeight="1">
      <c r="A30" s="131"/>
      <c r="B30" s="131"/>
      <c r="C30" s="131"/>
      <c r="D30" s="131"/>
      <c r="E30" s="131"/>
      <c r="F30" s="131"/>
      <c r="G30" s="131"/>
      <c r="H30" s="132"/>
      <c r="I30" s="132"/>
      <c r="J30" s="132"/>
      <c r="K30" s="132"/>
      <c r="L30" s="132"/>
      <c r="M30" s="132"/>
      <c r="N30" s="132"/>
      <c r="O30" s="132"/>
      <c r="P30" s="132"/>
      <c r="Q30" s="132"/>
      <c r="R30" s="132"/>
      <c r="S30" s="40"/>
      <c r="T30" s="40"/>
      <c r="U30" s="40"/>
      <c r="V30" s="40"/>
      <c r="W30" s="40"/>
      <c r="X30" s="40"/>
      <c r="Y30" s="40"/>
      <c r="Z30" s="40"/>
      <c r="AA30" s="40"/>
      <c r="AB30" s="40"/>
      <c r="AC30" s="40"/>
      <c r="AD30" s="10"/>
      <c r="AH30" s="173"/>
      <c r="AI30" s="173"/>
      <c r="AJ30" s="173"/>
      <c r="AK30" s="173"/>
      <c r="AL30" s="173"/>
      <c r="AM30" s="173"/>
      <c r="AN30" s="173"/>
      <c r="AO30" s="173"/>
      <c r="AP30" s="173"/>
      <c r="AQ30" s="173"/>
      <c r="AR30" s="173"/>
      <c r="AS30" s="173"/>
      <c r="AT30" s="173"/>
      <c r="AU30" s="173"/>
      <c r="AV30" s="173"/>
      <c r="AW30" s="173"/>
      <c r="AX30" s="173"/>
      <c r="AY30" s="173"/>
      <c r="AZ30" s="173"/>
      <c r="BA30" s="173"/>
      <c r="BB30" s="173"/>
      <c r="BC30" s="173"/>
      <c r="BD30" s="173"/>
      <c r="BE30" s="173"/>
      <c r="BF30" s="173"/>
      <c r="BG30" s="173"/>
      <c r="BH30" s="173"/>
    </row>
    <row r="31" spans="1:60" ht="17.100000000000001" customHeight="1">
      <c r="A31" s="19" t="s">
        <v>216</v>
      </c>
      <c r="B31" s="19"/>
      <c r="C31" s="19"/>
      <c r="D31" s="19"/>
      <c r="E31" s="19"/>
      <c r="F31" s="19"/>
      <c r="G31" s="19"/>
      <c r="H31" s="687"/>
      <c r="I31" s="687"/>
      <c r="J31" s="687"/>
      <c r="K31" s="687"/>
      <c r="L31" s="687"/>
      <c r="M31" s="687"/>
      <c r="N31" s="687"/>
      <c r="O31" s="687"/>
      <c r="P31" s="687"/>
      <c r="Q31" s="687"/>
      <c r="R31" s="687"/>
      <c r="S31" s="687"/>
      <c r="T31" s="687"/>
      <c r="U31" s="687"/>
      <c r="V31" s="687"/>
      <c r="W31" s="687"/>
      <c r="X31" s="687"/>
      <c r="Y31" s="687"/>
      <c r="Z31" s="687"/>
      <c r="AA31" s="687"/>
      <c r="AB31" s="687"/>
      <c r="AC31" s="687"/>
      <c r="AH31" s="173"/>
      <c r="AI31" s="173"/>
      <c r="AJ31" s="173"/>
      <c r="AK31" s="173"/>
      <c r="AL31" s="173"/>
      <c r="AM31" s="173"/>
      <c r="AN31" s="173"/>
      <c r="AO31" s="173"/>
      <c r="AP31" s="173"/>
      <c r="AQ31" s="173"/>
      <c r="AR31" s="173"/>
      <c r="AS31" s="173"/>
      <c r="AT31" s="173"/>
      <c r="AU31" s="173"/>
      <c r="AV31" s="173"/>
      <c r="AW31" s="173"/>
      <c r="AX31" s="173"/>
      <c r="AY31" s="173"/>
      <c r="AZ31" s="173"/>
      <c r="BA31" s="173"/>
      <c r="BB31" s="173"/>
      <c r="BC31" s="173"/>
      <c r="BD31" s="173"/>
      <c r="BE31" s="173"/>
      <c r="BF31" s="173"/>
      <c r="BG31" s="173"/>
      <c r="BH31" s="173"/>
    </row>
    <row r="32" spans="1:60" ht="17.100000000000001" customHeight="1">
      <c r="A32" s="12" t="s">
        <v>9</v>
      </c>
      <c r="B32" s="12"/>
      <c r="C32" s="12"/>
      <c r="D32" s="12"/>
      <c r="E32" s="12"/>
      <c r="F32" s="12"/>
      <c r="G32" s="12"/>
      <c r="H32" s="669"/>
      <c r="I32" s="669"/>
      <c r="J32" s="669"/>
      <c r="K32" s="669"/>
      <c r="L32" s="669"/>
      <c r="M32" s="669"/>
      <c r="N32" s="669"/>
      <c r="O32" s="669"/>
      <c r="P32" s="669"/>
      <c r="Q32" s="669"/>
      <c r="R32" s="669"/>
      <c r="S32" s="669"/>
      <c r="T32" s="669"/>
      <c r="U32" s="669"/>
      <c r="V32" s="669"/>
      <c r="W32" s="669"/>
      <c r="X32" s="669"/>
      <c r="Y32" s="669"/>
      <c r="Z32" s="669"/>
      <c r="AA32" s="669"/>
      <c r="AB32" s="669"/>
      <c r="AC32" s="669"/>
      <c r="AD32" s="10"/>
      <c r="AH32" s="173"/>
      <c r="AI32" s="173"/>
      <c r="AJ32" s="173"/>
      <c r="AK32" s="173"/>
      <c r="AL32" s="173"/>
      <c r="AM32" s="173"/>
      <c r="AN32" s="173"/>
      <c r="AO32" s="173"/>
      <c r="AP32" s="173"/>
      <c r="AQ32" s="173"/>
      <c r="AR32" s="173"/>
      <c r="AS32" s="173"/>
      <c r="AT32" s="173"/>
      <c r="AU32" s="173"/>
      <c r="AV32" s="173"/>
      <c r="AW32" s="173"/>
      <c r="AX32" s="173"/>
      <c r="AY32" s="173"/>
      <c r="AZ32" s="173"/>
      <c r="BA32" s="173"/>
      <c r="BB32" s="173"/>
      <c r="BC32" s="173"/>
      <c r="BD32" s="173"/>
      <c r="BE32" s="173"/>
      <c r="BF32" s="173"/>
      <c r="BG32" s="173"/>
      <c r="BH32" s="173"/>
    </row>
    <row r="33" spans="1:60" ht="17.100000000000001" customHeight="1">
      <c r="A33" s="12" t="s">
        <v>10</v>
      </c>
      <c r="B33" s="12"/>
      <c r="C33" s="12"/>
      <c r="D33" s="12"/>
      <c r="E33" s="12"/>
      <c r="F33" s="12"/>
      <c r="G33" s="12"/>
      <c r="H33" s="669"/>
      <c r="I33" s="669"/>
      <c r="J33" s="669"/>
      <c r="K33" s="669"/>
      <c r="L33" s="669"/>
      <c r="M33" s="669"/>
      <c r="N33" s="669"/>
      <c r="O33" s="669"/>
      <c r="P33" s="669"/>
      <c r="Q33" s="669"/>
      <c r="R33" s="669"/>
      <c r="S33" s="669"/>
      <c r="T33" s="669"/>
      <c r="U33" s="669"/>
      <c r="V33" s="669"/>
      <c r="W33" s="669"/>
      <c r="X33" s="669"/>
      <c r="Y33" s="669"/>
      <c r="Z33" s="669"/>
      <c r="AA33" s="669"/>
      <c r="AB33" s="669"/>
      <c r="AC33" s="669"/>
      <c r="AD33" s="10"/>
      <c r="AH33" s="173"/>
      <c r="AI33" s="173"/>
      <c r="AJ33" s="173"/>
      <c r="AK33" s="173"/>
      <c r="AL33" s="173"/>
      <c r="AM33" s="173"/>
      <c r="AN33" s="173"/>
      <c r="AO33" s="173"/>
      <c r="AP33" s="173"/>
      <c r="AQ33" s="173"/>
      <c r="AR33" s="173"/>
      <c r="AS33" s="173"/>
      <c r="AT33" s="173"/>
      <c r="AU33" s="173"/>
      <c r="AV33" s="173"/>
      <c r="AW33" s="173"/>
      <c r="AX33" s="173"/>
      <c r="AY33" s="173"/>
      <c r="AZ33" s="173"/>
      <c r="BA33" s="173"/>
      <c r="BB33" s="173"/>
      <c r="BC33" s="173"/>
      <c r="BD33" s="173"/>
      <c r="BE33" s="173"/>
      <c r="BF33" s="173"/>
      <c r="BG33" s="173"/>
      <c r="BH33" s="173"/>
    </row>
    <row r="34" spans="1:60" ht="17.100000000000001" customHeight="1">
      <c r="A34" s="12" t="s">
        <v>11</v>
      </c>
      <c r="B34" s="12"/>
      <c r="C34" s="12"/>
      <c r="D34" s="12"/>
      <c r="E34" s="12"/>
      <c r="F34" s="12"/>
      <c r="G34" s="12"/>
      <c r="H34" s="668"/>
      <c r="I34" s="668"/>
      <c r="J34" s="668"/>
      <c r="K34" s="289"/>
      <c r="L34" s="123"/>
      <c r="M34" s="123"/>
      <c r="N34" s="123"/>
      <c r="O34" s="12"/>
      <c r="P34" s="12"/>
      <c r="Q34" s="12"/>
      <c r="R34" s="12"/>
      <c r="S34" s="12"/>
      <c r="T34" s="12"/>
      <c r="U34" s="12"/>
      <c r="V34" s="12"/>
      <c r="W34" s="12"/>
      <c r="X34" s="12"/>
      <c r="Y34" s="12"/>
      <c r="Z34" s="12"/>
      <c r="AA34" s="12"/>
      <c r="AB34" s="12"/>
      <c r="AC34" s="12"/>
      <c r="AD34" s="10"/>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row>
    <row r="35" spans="1:60" ht="17.100000000000001" customHeight="1">
      <c r="A35" s="12" t="s">
        <v>12</v>
      </c>
      <c r="B35" s="12"/>
      <c r="C35" s="12"/>
      <c r="D35" s="12"/>
      <c r="E35" s="12"/>
      <c r="F35" s="12"/>
      <c r="G35" s="12"/>
      <c r="H35" s="661"/>
      <c r="I35" s="661"/>
      <c r="J35" s="661"/>
      <c r="K35" s="661"/>
      <c r="L35" s="661"/>
      <c r="M35" s="661"/>
      <c r="N35" s="661"/>
      <c r="O35" s="661"/>
      <c r="P35" s="661"/>
      <c r="Q35" s="661"/>
      <c r="R35" s="661"/>
      <c r="S35" s="661"/>
      <c r="T35" s="661"/>
      <c r="U35" s="661"/>
      <c r="V35" s="661"/>
      <c r="W35" s="661"/>
      <c r="X35" s="661"/>
      <c r="Y35" s="661"/>
      <c r="Z35" s="661"/>
      <c r="AA35" s="661"/>
      <c r="AB35" s="661"/>
      <c r="AC35" s="661"/>
      <c r="AD35" s="10"/>
      <c r="AH35" s="173"/>
      <c r="AI35" s="173"/>
      <c r="AJ35" s="173"/>
      <c r="AK35" s="173"/>
      <c r="AL35" s="173"/>
      <c r="AM35" s="173"/>
      <c r="AN35" s="173"/>
      <c r="AO35" s="173"/>
      <c r="AP35" s="173"/>
      <c r="AQ35" s="173"/>
      <c r="AR35" s="173"/>
      <c r="AS35" s="173"/>
      <c r="AT35" s="173"/>
      <c r="AU35" s="173"/>
      <c r="AV35" s="173"/>
      <c r="AW35" s="173"/>
      <c r="AX35" s="173"/>
      <c r="AY35" s="173"/>
      <c r="AZ35" s="173"/>
      <c r="BA35" s="173"/>
      <c r="BB35" s="173"/>
      <c r="BC35" s="173"/>
      <c r="BD35" s="173"/>
      <c r="BE35" s="173"/>
      <c r="BF35" s="173"/>
      <c r="BG35" s="173"/>
      <c r="BH35" s="173"/>
    </row>
    <row r="36" spans="1:60" ht="17.100000000000001" customHeight="1">
      <c r="A36" s="12" t="s">
        <v>13</v>
      </c>
      <c r="B36" s="12"/>
      <c r="C36" s="12"/>
      <c r="D36" s="12"/>
      <c r="E36" s="12"/>
      <c r="F36" s="12"/>
      <c r="G36" s="12"/>
      <c r="H36" s="668"/>
      <c r="I36" s="668"/>
      <c r="J36" s="668"/>
      <c r="K36" s="668"/>
      <c r="L36" s="668"/>
      <c r="M36" s="16"/>
      <c r="N36" s="16"/>
      <c r="O36" s="16"/>
      <c r="P36" s="16"/>
      <c r="Q36" s="16"/>
      <c r="R36" s="16"/>
      <c r="S36" s="39"/>
      <c r="T36" s="39"/>
      <c r="U36" s="39"/>
      <c r="V36" s="39"/>
      <c r="W36" s="39"/>
      <c r="X36" s="39"/>
      <c r="Y36" s="39"/>
      <c r="Z36" s="39"/>
      <c r="AA36" s="39"/>
      <c r="AB36" s="39"/>
      <c r="AC36" s="39"/>
      <c r="AD36" s="10"/>
      <c r="AH36" s="173"/>
      <c r="AI36" s="173"/>
      <c r="AJ36" s="173"/>
      <c r="AK36" s="173"/>
      <c r="AL36" s="173"/>
      <c r="AM36" s="173"/>
      <c r="AN36" s="173"/>
      <c r="AO36" s="173"/>
      <c r="AP36" s="173"/>
      <c r="AQ36" s="173"/>
      <c r="AR36" s="173"/>
      <c r="AS36" s="173"/>
      <c r="AT36" s="173"/>
      <c r="AU36" s="173"/>
      <c r="AV36" s="173"/>
      <c r="AW36" s="173"/>
      <c r="AX36" s="173"/>
      <c r="AY36" s="173"/>
      <c r="AZ36" s="173"/>
      <c r="BA36" s="173"/>
      <c r="BB36" s="173"/>
      <c r="BC36" s="173"/>
      <c r="BD36" s="173"/>
      <c r="BE36" s="173"/>
      <c r="BF36" s="173"/>
      <c r="BG36" s="173"/>
      <c r="BH36" s="173"/>
    </row>
    <row r="37" spans="1:60" ht="17.100000000000001" customHeight="1">
      <c r="A37" s="12"/>
      <c r="B37" s="12"/>
      <c r="C37" s="12"/>
      <c r="D37" s="12"/>
      <c r="E37" s="12"/>
      <c r="F37" s="12"/>
      <c r="G37" s="12"/>
      <c r="H37" s="16"/>
      <c r="I37" s="16"/>
      <c r="J37" s="16"/>
      <c r="K37" s="16"/>
      <c r="L37" s="16"/>
      <c r="M37" s="16"/>
      <c r="N37" s="16"/>
      <c r="O37" s="16"/>
      <c r="P37" s="16"/>
      <c r="Q37" s="16"/>
      <c r="R37" s="16"/>
      <c r="S37" s="39"/>
      <c r="T37" s="39"/>
      <c r="U37" s="39"/>
      <c r="V37" s="39"/>
      <c r="W37" s="39"/>
      <c r="X37" s="39"/>
      <c r="Y37" s="39"/>
      <c r="Z37" s="39"/>
      <c r="AA37" s="39"/>
      <c r="AB37" s="39"/>
      <c r="AC37" s="39"/>
      <c r="AD37" s="10"/>
      <c r="AH37" s="173"/>
      <c r="AI37" s="173"/>
      <c r="AJ37" s="173"/>
      <c r="AK37" s="173"/>
      <c r="AL37" s="173"/>
      <c r="AM37" s="173"/>
      <c r="AN37" s="173"/>
      <c r="AO37" s="173"/>
      <c r="AP37" s="173"/>
      <c r="AQ37" s="173"/>
      <c r="AR37" s="173"/>
      <c r="AS37" s="173"/>
      <c r="AT37" s="173"/>
      <c r="AU37" s="173"/>
      <c r="AV37" s="173"/>
      <c r="AW37" s="173"/>
      <c r="AX37" s="173"/>
      <c r="AY37" s="173"/>
      <c r="AZ37" s="173"/>
      <c r="BA37" s="173"/>
      <c r="BB37" s="173"/>
      <c r="BC37" s="173"/>
      <c r="BD37" s="173"/>
      <c r="BE37" s="173"/>
      <c r="BF37" s="173"/>
      <c r="BG37" s="173"/>
      <c r="BH37" s="173"/>
    </row>
    <row r="38" spans="1:60" ht="17.100000000000001" customHeight="1">
      <c r="A38" s="38" t="s">
        <v>217</v>
      </c>
      <c r="B38" s="38"/>
      <c r="C38" s="38"/>
      <c r="D38" s="38"/>
      <c r="E38" s="38"/>
      <c r="F38" s="38"/>
      <c r="G38" s="38"/>
      <c r="H38" s="687"/>
      <c r="I38" s="687"/>
      <c r="J38" s="687"/>
      <c r="K38" s="687"/>
      <c r="L38" s="687"/>
      <c r="M38" s="687"/>
      <c r="N38" s="687"/>
      <c r="O38" s="687"/>
      <c r="P38" s="687"/>
      <c r="Q38" s="687"/>
      <c r="R38" s="687"/>
      <c r="S38" s="687"/>
      <c r="T38" s="687"/>
      <c r="U38" s="687"/>
      <c r="V38" s="687"/>
      <c r="W38" s="687"/>
      <c r="X38" s="687"/>
      <c r="Y38" s="687"/>
      <c r="Z38" s="687"/>
      <c r="AA38" s="687"/>
      <c r="AB38" s="687"/>
      <c r="AC38" s="687"/>
      <c r="AH38" s="173"/>
      <c r="AI38" s="173"/>
      <c r="AJ38" s="173"/>
      <c r="AK38" s="173"/>
      <c r="AL38" s="173"/>
      <c r="AM38" s="173"/>
      <c r="AN38" s="173"/>
      <c r="AO38" s="173"/>
      <c r="AP38" s="173"/>
      <c r="AQ38" s="173"/>
      <c r="AR38" s="173"/>
      <c r="AS38" s="173"/>
      <c r="AT38" s="173"/>
      <c r="AU38" s="173"/>
      <c r="AV38" s="173"/>
      <c r="AW38" s="173"/>
      <c r="AX38" s="173"/>
      <c r="AY38" s="173"/>
      <c r="AZ38" s="173"/>
      <c r="BA38" s="173"/>
      <c r="BB38" s="173"/>
      <c r="BC38" s="173"/>
      <c r="BD38" s="173"/>
      <c r="BE38" s="173"/>
      <c r="BF38" s="173"/>
      <c r="BG38" s="173"/>
      <c r="BH38" s="173"/>
    </row>
    <row r="39" spans="1:60" ht="17.100000000000001" customHeight="1">
      <c r="A39" s="12" t="s">
        <v>9</v>
      </c>
      <c r="B39" s="12"/>
      <c r="C39" s="12"/>
      <c r="D39" s="12"/>
      <c r="E39" s="12"/>
      <c r="F39" s="12"/>
      <c r="G39" s="12"/>
      <c r="H39" s="669"/>
      <c r="I39" s="669"/>
      <c r="J39" s="669"/>
      <c r="K39" s="669"/>
      <c r="L39" s="669"/>
      <c r="M39" s="669"/>
      <c r="N39" s="669"/>
      <c r="O39" s="669"/>
      <c r="P39" s="669"/>
      <c r="Q39" s="669"/>
      <c r="R39" s="669"/>
      <c r="S39" s="669"/>
      <c r="T39" s="669"/>
      <c r="U39" s="669"/>
      <c r="V39" s="669"/>
      <c r="W39" s="669"/>
      <c r="X39" s="669"/>
      <c r="Y39" s="669"/>
      <c r="Z39" s="669"/>
      <c r="AA39" s="669"/>
      <c r="AB39" s="669"/>
      <c r="AC39" s="669"/>
      <c r="AD39" s="10"/>
      <c r="AH39" s="173"/>
      <c r="AI39" s="173"/>
      <c r="AJ39" s="173"/>
      <c r="AK39" s="173"/>
      <c r="AL39" s="173"/>
      <c r="AM39" s="173"/>
      <c r="AN39" s="173"/>
      <c r="AO39" s="173"/>
      <c r="AP39" s="173"/>
      <c r="AQ39" s="173"/>
      <c r="AR39" s="173"/>
      <c r="AS39" s="173"/>
      <c r="AT39" s="173"/>
      <c r="AU39" s="173"/>
      <c r="AV39" s="173"/>
      <c r="AW39" s="173"/>
      <c r="AX39" s="173"/>
      <c r="AY39" s="173"/>
      <c r="AZ39" s="173"/>
      <c r="BA39" s="173"/>
      <c r="BB39" s="173"/>
      <c r="BC39" s="173"/>
      <c r="BD39" s="173"/>
      <c r="BE39" s="173"/>
      <c r="BF39" s="173"/>
      <c r="BG39" s="173"/>
      <c r="BH39" s="173"/>
    </row>
    <row r="40" spans="1:60" ht="17.100000000000001" customHeight="1">
      <c r="A40" s="12" t="s">
        <v>10</v>
      </c>
      <c r="B40" s="12"/>
      <c r="C40" s="12"/>
      <c r="D40" s="12"/>
      <c r="E40" s="12"/>
      <c r="F40" s="12"/>
      <c r="G40" s="12"/>
      <c r="H40" s="669"/>
      <c r="I40" s="669"/>
      <c r="J40" s="669"/>
      <c r="K40" s="669"/>
      <c r="L40" s="669"/>
      <c r="M40" s="669"/>
      <c r="N40" s="669"/>
      <c r="O40" s="669"/>
      <c r="P40" s="669"/>
      <c r="Q40" s="669"/>
      <c r="R40" s="669"/>
      <c r="S40" s="669"/>
      <c r="T40" s="669"/>
      <c r="U40" s="669"/>
      <c r="V40" s="669"/>
      <c r="W40" s="669"/>
      <c r="X40" s="669"/>
      <c r="Y40" s="669"/>
      <c r="Z40" s="669"/>
      <c r="AA40" s="669"/>
      <c r="AB40" s="669"/>
      <c r="AC40" s="669"/>
      <c r="AD40" s="10"/>
      <c r="AH40" s="173"/>
      <c r="AI40" s="173"/>
      <c r="AJ40" s="173"/>
      <c r="AK40" s="173"/>
      <c r="AL40" s="173"/>
      <c r="AM40" s="173"/>
      <c r="AN40" s="173"/>
      <c r="AO40" s="173"/>
      <c r="AP40" s="173"/>
      <c r="AQ40" s="173"/>
      <c r="AR40" s="173"/>
      <c r="AS40" s="173"/>
      <c r="AT40" s="173"/>
      <c r="AU40" s="173"/>
      <c r="AV40" s="173"/>
      <c r="AW40" s="173"/>
      <c r="AX40" s="173"/>
      <c r="AY40" s="173"/>
      <c r="AZ40" s="173"/>
      <c r="BA40" s="173"/>
      <c r="BB40" s="173"/>
      <c r="BC40" s="173"/>
      <c r="BD40" s="173"/>
      <c r="BE40" s="173"/>
      <c r="BF40" s="173"/>
      <c r="BG40" s="173"/>
      <c r="BH40" s="173"/>
    </row>
    <row r="41" spans="1:60" ht="17.100000000000001" customHeight="1">
      <c r="A41" s="12" t="s">
        <v>11</v>
      </c>
      <c r="B41" s="12"/>
      <c r="C41" s="12"/>
      <c r="D41" s="12"/>
      <c r="E41" s="12"/>
      <c r="F41" s="12"/>
      <c r="G41" s="12"/>
      <c r="H41" s="668"/>
      <c r="I41" s="668"/>
      <c r="J41" s="668"/>
      <c r="K41" s="289"/>
      <c r="L41" s="123"/>
      <c r="M41" s="123"/>
      <c r="N41" s="123"/>
      <c r="O41" s="12"/>
      <c r="P41" s="12"/>
      <c r="Q41" s="12"/>
      <c r="R41" s="12"/>
      <c r="S41" s="12"/>
      <c r="T41" s="12"/>
      <c r="U41" s="12"/>
      <c r="V41" s="12"/>
      <c r="W41" s="12"/>
      <c r="X41" s="12"/>
      <c r="Y41" s="12"/>
      <c r="Z41" s="12"/>
      <c r="AA41" s="12"/>
      <c r="AB41" s="12"/>
      <c r="AC41" s="12"/>
      <c r="AD41" s="10"/>
      <c r="AH41" s="173"/>
      <c r="AI41" s="173"/>
      <c r="AJ41" s="173"/>
      <c r="AK41" s="173"/>
      <c r="AL41" s="173"/>
      <c r="AM41" s="173"/>
      <c r="AN41" s="173"/>
      <c r="AO41" s="173"/>
      <c r="AP41" s="173"/>
      <c r="AQ41" s="173"/>
      <c r="AR41" s="173"/>
      <c r="AS41" s="173"/>
      <c r="AT41" s="173"/>
      <c r="AU41" s="173"/>
      <c r="AV41" s="173"/>
      <c r="AW41" s="173"/>
      <c r="AX41" s="173"/>
      <c r="AY41" s="173"/>
      <c r="AZ41" s="173"/>
      <c r="BA41" s="173"/>
      <c r="BB41" s="173"/>
      <c r="BC41" s="173"/>
      <c r="BD41" s="173"/>
      <c r="BE41" s="173"/>
      <c r="BF41" s="173"/>
      <c r="BG41" s="173"/>
      <c r="BH41" s="173"/>
    </row>
    <row r="42" spans="1:60" ht="17.100000000000001" customHeight="1">
      <c r="A42" s="12" t="s">
        <v>12</v>
      </c>
      <c r="B42" s="12"/>
      <c r="C42" s="12"/>
      <c r="D42" s="12"/>
      <c r="E42" s="12"/>
      <c r="F42" s="12"/>
      <c r="G42" s="12"/>
      <c r="H42" s="661"/>
      <c r="I42" s="661"/>
      <c r="J42" s="661"/>
      <c r="K42" s="661"/>
      <c r="L42" s="661"/>
      <c r="M42" s="661"/>
      <c r="N42" s="661"/>
      <c r="O42" s="661"/>
      <c r="P42" s="661"/>
      <c r="Q42" s="661"/>
      <c r="R42" s="661"/>
      <c r="S42" s="661"/>
      <c r="T42" s="661"/>
      <c r="U42" s="661"/>
      <c r="V42" s="661"/>
      <c r="W42" s="661"/>
      <c r="X42" s="661"/>
      <c r="Y42" s="661"/>
      <c r="Z42" s="661"/>
      <c r="AA42" s="661"/>
      <c r="AB42" s="661"/>
      <c r="AC42" s="661"/>
      <c r="AD42" s="10"/>
      <c r="AH42" s="173"/>
      <c r="AI42" s="173"/>
      <c r="AJ42" s="173"/>
      <c r="AK42" s="173"/>
      <c r="AL42" s="173"/>
      <c r="AM42" s="173"/>
      <c r="AN42" s="173"/>
      <c r="AO42" s="173"/>
      <c r="AP42" s="173"/>
      <c r="AQ42" s="173"/>
      <c r="AR42" s="173"/>
      <c r="AS42" s="173"/>
      <c r="AT42" s="173"/>
      <c r="AU42" s="173"/>
      <c r="AV42" s="173"/>
      <c r="AW42" s="173"/>
      <c r="AX42" s="173"/>
      <c r="AY42" s="173"/>
      <c r="AZ42" s="173"/>
      <c r="BA42" s="173"/>
      <c r="BB42" s="173"/>
      <c r="BC42" s="173"/>
      <c r="BD42" s="173"/>
      <c r="BE42" s="173"/>
      <c r="BF42" s="173"/>
      <c r="BG42" s="173"/>
      <c r="BH42" s="173"/>
    </row>
    <row r="43" spans="1:60" ht="17.100000000000001" customHeight="1">
      <c r="A43" s="12" t="s">
        <v>13</v>
      </c>
      <c r="B43" s="12"/>
      <c r="C43" s="12"/>
      <c r="D43" s="12"/>
      <c r="E43" s="12"/>
      <c r="F43" s="12"/>
      <c r="G43" s="12"/>
      <c r="H43" s="668"/>
      <c r="I43" s="668"/>
      <c r="J43" s="668"/>
      <c r="K43" s="668"/>
      <c r="L43" s="668"/>
      <c r="M43" s="16"/>
      <c r="N43" s="16"/>
      <c r="O43" s="16"/>
      <c r="P43" s="16"/>
      <c r="Q43" s="16"/>
      <c r="R43" s="16"/>
      <c r="S43" s="39"/>
      <c r="T43" s="39"/>
      <c r="U43" s="39"/>
      <c r="V43" s="39"/>
      <c r="W43" s="39"/>
      <c r="X43" s="39"/>
      <c r="Y43" s="39"/>
      <c r="Z43" s="39"/>
      <c r="AA43" s="39"/>
      <c r="AB43" s="39"/>
      <c r="AC43" s="39"/>
      <c r="AD43" s="10"/>
      <c r="AH43" s="173"/>
      <c r="AI43" s="173"/>
      <c r="AJ43" s="173"/>
      <c r="AK43" s="173"/>
      <c r="AL43" s="173"/>
      <c r="AM43" s="173"/>
      <c r="AN43" s="173"/>
      <c r="AO43" s="173"/>
      <c r="AP43" s="173"/>
      <c r="AQ43" s="173"/>
      <c r="AR43" s="173"/>
      <c r="AS43" s="173"/>
      <c r="AT43" s="173"/>
      <c r="AU43" s="173"/>
      <c r="AV43" s="173"/>
      <c r="AW43" s="173"/>
      <c r="AX43" s="173"/>
      <c r="AY43" s="173"/>
      <c r="AZ43" s="173"/>
      <c r="BA43" s="173"/>
      <c r="BB43" s="173"/>
      <c r="BC43" s="173"/>
      <c r="BD43" s="173"/>
      <c r="BE43" s="173"/>
      <c r="BF43" s="173"/>
      <c r="BG43" s="173"/>
      <c r="BH43" s="173"/>
    </row>
    <row r="44" spans="1:60" ht="17.100000000000001" customHeight="1">
      <c r="A44" s="12"/>
      <c r="B44" s="12"/>
      <c r="C44" s="12"/>
      <c r="D44" s="12"/>
      <c r="E44" s="12"/>
      <c r="F44" s="12"/>
      <c r="G44" s="12"/>
      <c r="H44" s="16"/>
      <c r="I44" s="16"/>
      <c r="J44" s="16"/>
      <c r="K44" s="16"/>
      <c r="L44" s="16"/>
      <c r="M44" s="16"/>
      <c r="N44" s="16"/>
      <c r="O44" s="16"/>
      <c r="P44" s="16"/>
      <c r="Q44" s="16"/>
      <c r="R44" s="16"/>
      <c r="S44" s="39"/>
      <c r="T44" s="39"/>
      <c r="U44" s="39"/>
      <c r="V44" s="39"/>
      <c r="W44" s="39"/>
      <c r="X44" s="39"/>
      <c r="Y44" s="39"/>
      <c r="Z44" s="39"/>
      <c r="AA44" s="39"/>
      <c r="AB44" s="39"/>
      <c r="AC44" s="39"/>
      <c r="AD44" s="10"/>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row>
    <row r="45" spans="1:60" ht="16.5" customHeight="1"/>
  </sheetData>
  <sheetProtection sheet="1" objects="1" scenarios="1"/>
  <mergeCells count="40">
    <mergeCell ref="A1:AC1"/>
    <mergeCell ref="A2:AC2"/>
    <mergeCell ref="H3:AC3"/>
    <mergeCell ref="H4:AC4"/>
    <mergeCell ref="H5:AC5"/>
    <mergeCell ref="AN8:AO8"/>
    <mergeCell ref="AV8:AX8"/>
    <mergeCell ref="H6:J6"/>
    <mergeCell ref="H20:J20"/>
    <mergeCell ref="H7:AC7"/>
    <mergeCell ref="H8:L8"/>
    <mergeCell ref="H10:AC10"/>
    <mergeCell ref="H11:AC11"/>
    <mergeCell ref="H12:AC12"/>
    <mergeCell ref="H13:J13"/>
    <mergeCell ref="H14:AC14"/>
    <mergeCell ref="H15:L15"/>
    <mergeCell ref="H17:AC17"/>
    <mergeCell ref="H18:AC18"/>
    <mergeCell ref="H19:AC19"/>
    <mergeCell ref="H42:AC42"/>
    <mergeCell ref="H43:L43"/>
    <mergeCell ref="H35:AC35"/>
    <mergeCell ref="H36:L36"/>
    <mergeCell ref="H38:AC38"/>
    <mergeCell ref="H39:AC39"/>
    <mergeCell ref="H40:AC40"/>
    <mergeCell ref="H41:J41"/>
    <mergeCell ref="H34:J34"/>
    <mergeCell ref="H21:AC21"/>
    <mergeCell ref="H22:L22"/>
    <mergeCell ref="H24:AC24"/>
    <mergeCell ref="H25:AC25"/>
    <mergeCell ref="H26:AC26"/>
    <mergeCell ref="H27:J27"/>
    <mergeCell ref="H28:AC28"/>
    <mergeCell ref="H29:L29"/>
    <mergeCell ref="H31:AC31"/>
    <mergeCell ref="H32:AC32"/>
    <mergeCell ref="H33:AC33"/>
  </mergeCells>
  <phoneticPr fontId="10"/>
  <dataValidations count="3">
    <dataValidation imeMode="fullKatakana" allowBlank="1" showInputMessage="1" showErrorMessage="1" sqref="H4:AC4 H25:AC25 H32:AC32 H11:AC11 H18:AC18 H39:AC39" xr:uid="{00000000-0002-0000-0200-000000000000}"/>
    <dataValidation imeMode="halfAlpha" allowBlank="1" showInputMessage="1" showErrorMessage="1" sqref="H6:J6 H8:L8 H13:J13 H15:L15 H20:J20 H22:L22 H27:J27 H29:L29 H34:J34 H36:L36 H41:J41 H43:L43" xr:uid="{00000000-0002-0000-0200-000001000000}"/>
    <dataValidation imeMode="hiragana" allowBlank="1" showInputMessage="1" showErrorMessage="1" sqref="H5:AC5 H7:AC7 H12:AC12 H14:AC14 H19:AC19 H21:AC21 H26:AC26 H28:AC28 H33:AC33 H35:AC35 H40:AC40 H42:AC42" xr:uid="{00000000-0002-0000-0200-000002000000}"/>
  </dataValidations>
  <pageMargins left="0.59055118110236227" right="0.59055118110236227" top="0.7" bottom="0.38" header="0.23622047244094491" footer="0.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59999389629810485"/>
  </sheetPr>
  <dimension ref="A1:AC94"/>
  <sheetViews>
    <sheetView showZeros="0" view="pageBreakPreview" zoomScaleNormal="100" zoomScaleSheetLayoutView="100" workbookViewId="0">
      <selection activeCell="F28" sqref="F28"/>
    </sheetView>
  </sheetViews>
  <sheetFormatPr defaultColWidth="9" defaultRowHeight="20.100000000000001" customHeight="1"/>
  <cols>
    <col min="1" max="25" width="3" style="24" customWidth="1"/>
    <col min="26" max="26" width="4.625" style="24" customWidth="1"/>
    <col min="27" max="29" width="3" style="24" customWidth="1"/>
    <col min="30" max="36" width="9" style="24"/>
    <col min="37" max="37" width="9" style="24" customWidth="1"/>
    <col min="38" max="16384" width="9" style="24"/>
  </cols>
  <sheetData>
    <row r="1" spans="1:29" ht="13.5" customHeight="1">
      <c r="A1" s="695" t="s">
        <v>57</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row>
    <row r="2" spans="1:29" ht="13.5" customHeight="1">
      <c r="A2" s="112" t="s">
        <v>58</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row>
    <row r="3" spans="1:29" ht="31.5" customHeight="1">
      <c r="A3" s="113" t="s">
        <v>59</v>
      </c>
      <c r="B3" s="113"/>
      <c r="C3" s="113"/>
      <c r="D3" s="113"/>
      <c r="E3" s="113"/>
      <c r="F3" s="696"/>
      <c r="G3" s="697"/>
      <c r="H3" s="697"/>
      <c r="I3" s="697"/>
      <c r="J3" s="697"/>
      <c r="K3" s="697"/>
      <c r="L3" s="697"/>
      <c r="M3" s="697"/>
      <c r="N3" s="697"/>
      <c r="O3" s="697"/>
      <c r="P3" s="697"/>
      <c r="Q3" s="697"/>
      <c r="R3" s="697"/>
      <c r="S3" s="697"/>
      <c r="T3" s="697"/>
      <c r="U3" s="697"/>
      <c r="V3" s="697"/>
      <c r="W3" s="697"/>
      <c r="X3" s="697"/>
      <c r="Y3" s="697"/>
      <c r="Z3" s="697"/>
      <c r="AA3" s="697"/>
      <c r="AB3" s="697"/>
      <c r="AC3" s="697"/>
    </row>
    <row r="4" spans="1:29" ht="17.100000000000001" customHeight="1">
      <c r="A4" s="108" t="s">
        <v>60</v>
      </c>
      <c r="B4" s="108"/>
      <c r="C4" s="108"/>
      <c r="D4" s="108"/>
      <c r="E4" s="108"/>
      <c r="F4" s="698"/>
      <c r="G4" s="698"/>
      <c r="H4" s="698"/>
      <c r="I4" s="698"/>
      <c r="J4" s="698"/>
      <c r="K4" s="698"/>
      <c r="L4" s="698"/>
      <c r="M4" s="698"/>
      <c r="N4" s="698"/>
      <c r="O4" s="698"/>
      <c r="P4" s="698"/>
      <c r="Q4" s="698"/>
      <c r="R4" s="698"/>
      <c r="S4" s="698"/>
      <c r="T4" s="698"/>
      <c r="U4" s="698"/>
      <c r="V4" s="698"/>
      <c r="W4" s="698"/>
      <c r="X4" s="698"/>
      <c r="Y4" s="698"/>
      <c r="Z4" s="698"/>
      <c r="AA4" s="698"/>
      <c r="AB4" s="698"/>
      <c r="AC4" s="698"/>
    </row>
    <row r="5" spans="1:29" ht="17.100000000000001" customHeight="1">
      <c r="A5" s="108" t="s">
        <v>61</v>
      </c>
      <c r="B5" s="108"/>
      <c r="C5" s="108"/>
      <c r="D5" s="108"/>
      <c r="E5" s="108"/>
      <c r="F5" s="109"/>
      <c r="G5" s="109"/>
      <c r="H5" s="109"/>
      <c r="I5" s="109"/>
      <c r="J5" s="109"/>
      <c r="K5" s="109"/>
      <c r="L5" s="109"/>
      <c r="M5" s="109"/>
      <c r="N5" s="109"/>
      <c r="O5" s="109"/>
      <c r="P5" s="109"/>
      <c r="Q5" s="109"/>
      <c r="R5" s="109"/>
      <c r="S5" s="109"/>
      <c r="T5" s="109"/>
      <c r="U5" s="109"/>
      <c r="V5" s="109"/>
      <c r="W5" s="109"/>
      <c r="X5" s="109"/>
      <c r="Y5" s="109"/>
      <c r="Z5" s="109"/>
      <c r="AA5" s="109"/>
      <c r="AB5" s="109"/>
      <c r="AC5" s="109"/>
    </row>
    <row r="6" spans="1:29" ht="17.100000000000001" customHeight="1">
      <c r="A6" s="109"/>
      <c r="B6" s="109"/>
      <c r="C6" s="109"/>
      <c r="D6" s="134" t="s">
        <v>33</v>
      </c>
      <c r="E6" s="109" t="s">
        <v>62</v>
      </c>
      <c r="F6" s="109"/>
      <c r="G6" s="109"/>
      <c r="H6" s="109"/>
      <c r="I6" s="114"/>
      <c r="J6" s="114" t="s">
        <v>63</v>
      </c>
      <c r="K6" s="134" t="s">
        <v>33</v>
      </c>
      <c r="L6" s="109" t="s">
        <v>64</v>
      </c>
      <c r="M6" s="109"/>
      <c r="N6" s="109"/>
      <c r="O6" s="109"/>
      <c r="P6" s="134" t="s">
        <v>33</v>
      </c>
      <c r="Q6" s="109" t="s">
        <v>65</v>
      </c>
      <c r="R6" s="109"/>
      <c r="S6" s="109"/>
      <c r="T6" s="109"/>
      <c r="U6" s="109"/>
      <c r="V6" s="134" t="s">
        <v>33</v>
      </c>
      <c r="W6" s="109" t="s">
        <v>66</v>
      </c>
      <c r="X6" s="109"/>
      <c r="Y6" s="109"/>
      <c r="Z6" s="109"/>
      <c r="AA6" s="109" t="s">
        <v>67</v>
      </c>
      <c r="AB6" s="109"/>
      <c r="AC6" s="109"/>
    </row>
    <row r="7" spans="1:29" ht="17.100000000000001" customHeight="1">
      <c r="A7" s="109"/>
      <c r="B7" s="109"/>
      <c r="C7" s="109"/>
      <c r="D7" s="134" t="s">
        <v>33</v>
      </c>
      <c r="E7" s="699" t="s">
        <v>68</v>
      </c>
      <c r="F7" s="699"/>
      <c r="G7" s="699"/>
      <c r="H7" s="699"/>
      <c r="I7" s="699"/>
      <c r="J7" s="109"/>
      <c r="K7" s="138" t="s">
        <v>33</v>
      </c>
      <c r="L7" s="109" t="s">
        <v>69</v>
      </c>
      <c r="M7" s="109"/>
      <c r="N7" s="109"/>
      <c r="O7" s="109"/>
      <c r="P7" s="109"/>
      <c r="Q7" s="109"/>
      <c r="R7" s="109"/>
      <c r="S7" s="109"/>
      <c r="T7" s="109"/>
      <c r="U7" s="109"/>
      <c r="V7" s="109"/>
      <c r="W7" s="109"/>
      <c r="X7" s="109"/>
      <c r="Y7" s="109"/>
      <c r="Z7" s="109"/>
      <c r="AA7" s="109"/>
      <c r="AB7" s="109"/>
      <c r="AC7" s="109"/>
    </row>
    <row r="8" spans="1:29" ht="17.100000000000001" customHeight="1">
      <c r="A8" s="108" t="s">
        <v>70</v>
      </c>
      <c r="B8" s="108"/>
      <c r="C8" s="108"/>
      <c r="D8" s="108"/>
      <c r="E8" s="108"/>
      <c r="F8" s="266" t="s">
        <v>33</v>
      </c>
      <c r="G8" s="108" t="s">
        <v>71</v>
      </c>
      <c r="H8" s="115"/>
      <c r="I8" s="115"/>
      <c r="J8" s="115"/>
      <c r="K8" s="266" t="s">
        <v>33</v>
      </c>
      <c r="L8" s="115" t="s">
        <v>72</v>
      </c>
      <c r="M8" s="115"/>
      <c r="N8" s="115"/>
      <c r="O8" s="115"/>
      <c r="P8" s="115"/>
      <c r="Q8" s="266" t="s">
        <v>33</v>
      </c>
      <c r="R8" s="115" t="s">
        <v>73</v>
      </c>
      <c r="S8" s="108"/>
      <c r="T8" s="108"/>
      <c r="U8" s="116" t="s">
        <v>276</v>
      </c>
      <c r="V8" s="266" t="s">
        <v>33</v>
      </c>
      <c r="W8" s="115" t="s">
        <v>277</v>
      </c>
      <c r="X8" s="108"/>
      <c r="Y8" s="108"/>
      <c r="Z8" s="108"/>
      <c r="AA8" s="108"/>
      <c r="AB8" s="115"/>
      <c r="AC8" s="115"/>
    </row>
    <row r="9" spans="1:29" ht="30.75" customHeight="1">
      <c r="A9" s="115" t="s">
        <v>74</v>
      </c>
      <c r="B9" s="115"/>
      <c r="C9" s="115"/>
      <c r="D9" s="115"/>
      <c r="E9" s="115"/>
      <c r="F9" s="115"/>
      <c r="G9" s="115"/>
      <c r="H9" s="115"/>
      <c r="I9" s="115"/>
      <c r="J9" s="115"/>
      <c r="K9" s="115"/>
      <c r="L9" s="115"/>
      <c r="M9" s="700"/>
      <c r="N9" s="700"/>
      <c r="O9" s="700"/>
      <c r="P9" s="700"/>
      <c r="Q9" s="700"/>
      <c r="R9" s="700"/>
      <c r="S9" s="700"/>
      <c r="T9" s="700"/>
      <c r="U9" s="700"/>
      <c r="V9" s="700"/>
      <c r="W9" s="700"/>
      <c r="X9" s="700"/>
      <c r="Y9" s="700"/>
      <c r="Z9" s="700"/>
      <c r="AA9" s="700"/>
      <c r="AB9" s="700"/>
      <c r="AC9" s="700"/>
    </row>
    <row r="10" spans="1:29" ht="13.5" customHeight="1">
      <c r="A10" s="109" t="s">
        <v>75</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row>
    <row r="11" spans="1:29" ht="17.100000000000001" customHeight="1">
      <c r="A11" s="109" t="s">
        <v>76</v>
      </c>
      <c r="B11" s="109"/>
      <c r="C11" s="109"/>
      <c r="D11" s="109"/>
      <c r="E11" s="109"/>
      <c r="F11" s="112"/>
      <c r="G11" s="112"/>
      <c r="H11" s="112"/>
      <c r="I11" s="112"/>
      <c r="J11" s="112"/>
      <c r="K11" s="112"/>
      <c r="L11" s="701"/>
      <c r="M11" s="701"/>
      <c r="N11" s="701"/>
      <c r="O11" s="701"/>
      <c r="P11" s="701"/>
      <c r="Q11" s="117" t="s">
        <v>77</v>
      </c>
      <c r="R11" s="117"/>
      <c r="S11" s="117"/>
      <c r="T11" s="117"/>
      <c r="U11" s="117"/>
      <c r="V11" s="117"/>
      <c r="W11" s="117"/>
      <c r="X11" s="117"/>
      <c r="Y11" s="117"/>
      <c r="Z11" s="117"/>
      <c r="AA11" s="117"/>
      <c r="AB11" s="109"/>
      <c r="AC11" s="109"/>
    </row>
    <row r="12" spans="1:29" ht="17.100000000000001" customHeight="1">
      <c r="A12" s="109" t="s">
        <v>78</v>
      </c>
      <c r="B12" s="109"/>
      <c r="C12" s="109"/>
      <c r="D12" s="109"/>
      <c r="E12" s="109"/>
      <c r="F12" s="117"/>
      <c r="G12" s="117"/>
      <c r="H12" s="117"/>
      <c r="I12" s="117"/>
      <c r="J12" s="117"/>
      <c r="K12" s="117"/>
      <c r="L12" s="702"/>
      <c r="M12" s="702"/>
      <c r="N12" s="702"/>
      <c r="O12" s="702"/>
      <c r="P12" s="702"/>
      <c r="Q12" s="117" t="s">
        <v>77</v>
      </c>
      <c r="R12" s="118"/>
      <c r="S12" s="118"/>
      <c r="T12" s="118"/>
      <c r="U12" s="118"/>
      <c r="V12" s="118"/>
      <c r="W12" s="118"/>
      <c r="X12" s="118"/>
      <c r="Y12" s="118"/>
      <c r="Z12" s="118"/>
      <c r="AA12" s="118"/>
      <c r="AB12" s="110"/>
      <c r="AC12" s="110"/>
    </row>
    <row r="13" spans="1:29" ht="17.100000000000001" customHeight="1">
      <c r="A13" s="108" t="s">
        <v>79</v>
      </c>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9"/>
      <c r="AC13" s="109"/>
    </row>
    <row r="14" spans="1:29" ht="17.100000000000001" customHeight="1">
      <c r="A14" s="109" t="s">
        <v>80</v>
      </c>
      <c r="B14" s="109"/>
      <c r="C14" s="109"/>
      <c r="D14" s="109"/>
      <c r="E14" s="109"/>
      <c r="F14" s="109"/>
      <c r="G14" s="109" t="s">
        <v>81</v>
      </c>
      <c r="H14" s="45"/>
      <c r="I14" s="114" t="s">
        <v>82</v>
      </c>
      <c r="J14" s="706"/>
      <c r="K14" s="706"/>
      <c r="L14" s="706"/>
      <c r="M14" s="706"/>
      <c r="N14" s="45" t="s">
        <v>83</v>
      </c>
      <c r="O14" s="706"/>
      <c r="P14" s="706"/>
      <c r="Q14" s="706"/>
      <c r="R14" s="706"/>
      <c r="S14" s="45" t="s">
        <v>83</v>
      </c>
      <c r="T14" s="706"/>
      <c r="U14" s="706"/>
      <c r="V14" s="706"/>
      <c r="W14" s="706"/>
      <c r="X14" s="109" t="s">
        <v>84</v>
      </c>
      <c r="Y14" s="109"/>
      <c r="Z14" s="109"/>
      <c r="AA14" s="45"/>
      <c r="AB14" s="109"/>
      <c r="AC14" s="45"/>
    </row>
    <row r="15" spans="1:29" ht="17.100000000000001" customHeight="1">
      <c r="A15" s="109"/>
      <c r="B15" s="109"/>
      <c r="C15" s="109"/>
      <c r="D15" s="109"/>
      <c r="E15" s="109"/>
      <c r="F15" s="109"/>
      <c r="G15" s="109" t="s">
        <v>85</v>
      </c>
      <c r="H15" s="109"/>
      <c r="I15" s="114" t="s">
        <v>82</v>
      </c>
      <c r="J15" s="706"/>
      <c r="K15" s="706"/>
      <c r="L15" s="706"/>
      <c r="M15" s="706"/>
      <c r="N15" s="45" t="s">
        <v>83</v>
      </c>
      <c r="O15" s="706"/>
      <c r="P15" s="706"/>
      <c r="Q15" s="706"/>
      <c r="R15" s="706"/>
      <c r="S15" s="45" t="s">
        <v>83</v>
      </c>
      <c r="T15" s="706"/>
      <c r="U15" s="706"/>
      <c r="V15" s="706"/>
      <c r="W15" s="706"/>
      <c r="X15" s="109" t="s">
        <v>84</v>
      </c>
      <c r="Y15" s="109"/>
      <c r="Z15" s="109"/>
      <c r="AA15" s="45"/>
      <c r="AB15" s="109"/>
      <c r="AC15" s="45"/>
    </row>
    <row r="16" spans="1:29" ht="16.5" customHeight="1">
      <c r="A16" s="109" t="s">
        <v>86</v>
      </c>
      <c r="B16" s="109"/>
      <c r="C16" s="109"/>
      <c r="D16" s="109"/>
      <c r="E16" s="109"/>
      <c r="F16" s="109"/>
      <c r="G16" s="109"/>
      <c r="H16" s="109"/>
      <c r="I16" s="114" t="s">
        <v>82</v>
      </c>
      <c r="J16" s="720"/>
      <c r="K16" s="720"/>
      <c r="L16" s="720"/>
      <c r="M16" s="720"/>
      <c r="N16" s="45" t="s">
        <v>83</v>
      </c>
      <c r="O16" s="721"/>
      <c r="P16" s="721"/>
      <c r="Q16" s="721"/>
      <c r="R16" s="721"/>
      <c r="S16" s="45" t="s">
        <v>83</v>
      </c>
      <c r="T16" s="721"/>
      <c r="U16" s="721"/>
      <c r="V16" s="721"/>
      <c r="W16" s="721"/>
      <c r="X16" s="109" t="s">
        <v>100</v>
      </c>
      <c r="Y16" s="109"/>
      <c r="Z16" s="109"/>
      <c r="AA16" s="109"/>
      <c r="AB16" s="109"/>
      <c r="AC16" s="109"/>
    </row>
    <row r="17" spans="1:29" ht="13.5" customHeight="1">
      <c r="A17" s="109" t="s">
        <v>87</v>
      </c>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row>
    <row r="18" spans="1:29" ht="17.100000000000001" customHeight="1">
      <c r="A18" s="109"/>
      <c r="B18" s="109"/>
      <c r="C18" s="109"/>
      <c r="D18" s="109"/>
      <c r="E18" s="109"/>
      <c r="F18" s="109"/>
      <c r="G18" s="109"/>
      <c r="H18" s="109"/>
      <c r="I18" s="114" t="s">
        <v>82</v>
      </c>
      <c r="J18" s="722"/>
      <c r="K18" s="722"/>
      <c r="L18" s="722"/>
      <c r="M18" s="722"/>
      <c r="N18" s="45" t="s">
        <v>298</v>
      </c>
      <c r="O18" s="723"/>
      <c r="P18" s="723"/>
      <c r="Q18" s="723"/>
      <c r="R18" s="723"/>
      <c r="S18" s="45" t="s">
        <v>83</v>
      </c>
      <c r="T18" s="723"/>
      <c r="U18" s="723"/>
      <c r="V18" s="723"/>
      <c r="W18" s="723"/>
      <c r="X18" s="117" t="s">
        <v>88</v>
      </c>
      <c r="Y18" s="109"/>
      <c r="Z18" s="109"/>
      <c r="AA18" s="45"/>
      <c r="AB18" s="109"/>
      <c r="AC18" s="109"/>
    </row>
    <row r="19" spans="1:29" ht="13.5" customHeight="1">
      <c r="A19" s="109" t="s">
        <v>89</v>
      </c>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row>
    <row r="20" spans="1:29" ht="17.100000000000001" customHeight="1">
      <c r="A20" s="109"/>
      <c r="B20" s="109"/>
      <c r="C20" s="109"/>
      <c r="D20" s="109"/>
      <c r="E20" s="109"/>
      <c r="F20" s="109"/>
      <c r="G20" s="109"/>
      <c r="H20" s="109"/>
      <c r="I20" s="114" t="s">
        <v>82</v>
      </c>
      <c r="J20" s="722"/>
      <c r="K20" s="722"/>
      <c r="L20" s="722"/>
      <c r="M20" s="722"/>
      <c r="N20" s="45" t="s">
        <v>83</v>
      </c>
      <c r="O20" s="723"/>
      <c r="P20" s="723"/>
      <c r="Q20" s="723"/>
      <c r="R20" s="723"/>
      <c r="S20" s="45" t="s">
        <v>83</v>
      </c>
      <c r="T20" s="723"/>
      <c r="U20" s="723"/>
      <c r="V20" s="723"/>
      <c r="W20" s="723"/>
      <c r="X20" s="117" t="s">
        <v>88</v>
      </c>
      <c r="Y20" s="45"/>
      <c r="Z20" s="109"/>
      <c r="AA20" s="45"/>
      <c r="AB20" s="109"/>
      <c r="AC20" s="109"/>
    </row>
    <row r="21" spans="1:29" ht="17.100000000000001" customHeight="1">
      <c r="A21" s="109" t="s">
        <v>90</v>
      </c>
      <c r="B21" s="109"/>
      <c r="C21" s="109"/>
      <c r="D21" s="109"/>
      <c r="E21" s="109"/>
      <c r="F21" s="109"/>
      <c r="G21" s="109"/>
      <c r="H21" s="45" t="s">
        <v>91</v>
      </c>
      <c r="I21" s="109"/>
      <c r="J21" s="719">
        <f>J14+O14+T14</f>
        <v>0</v>
      </c>
      <c r="K21" s="719"/>
      <c r="L21" s="719"/>
      <c r="M21" s="719"/>
      <c r="N21" s="117" t="s">
        <v>92</v>
      </c>
      <c r="O21" s="45"/>
      <c r="P21" s="45"/>
      <c r="Q21" s="45"/>
      <c r="R21" s="117"/>
      <c r="S21" s="117"/>
      <c r="T21" s="117"/>
      <c r="U21" s="117"/>
      <c r="V21" s="117"/>
      <c r="W21" s="117"/>
      <c r="X21" s="117"/>
      <c r="Y21" s="117"/>
      <c r="Z21" s="117"/>
      <c r="AA21" s="117"/>
      <c r="AB21" s="117"/>
      <c r="AC21" s="117"/>
    </row>
    <row r="22" spans="1:29" ht="17.100000000000001" customHeight="1">
      <c r="A22" s="109"/>
      <c r="B22" s="109"/>
      <c r="C22" s="109"/>
      <c r="D22" s="109"/>
      <c r="E22" s="109"/>
      <c r="F22" s="109"/>
      <c r="G22" s="109"/>
      <c r="H22" s="45" t="s">
        <v>93</v>
      </c>
      <c r="I22" s="109"/>
      <c r="J22" s="719">
        <f>J15+O15+T15</f>
        <v>0</v>
      </c>
      <c r="K22" s="719"/>
      <c r="L22" s="719"/>
      <c r="M22" s="719"/>
      <c r="N22" s="117" t="s">
        <v>92</v>
      </c>
      <c r="O22" s="45"/>
      <c r="P22" s="45"/>
      <c r="Q22" s="45"/>
      <c r="R22" s="117"/>
      <c r="S22" s="117"/>
      <c r="T22" s="117"/>
      <c r="U22" s="117"/>
      <c r="V22" s="117"/>
      <c r="W22" s="117"/>
      <c r="X22" s="117"/>
      <c r="Y22" s="117"/>
      <c r="Z22" s="117"/>
      <c r="AA22" s="117"/>
      <c r="AB22" s="117"/>
      <c r="AC22" s="117"/>
    </row>
    <row r="23" spans="1:29" ht="17.100000000000001" customHeight="1">
      <c r="A23" s="109" t="s">
        <v>94</v>
      </c>
      <c r="B23" s="109"/>
      <c r="C23" s="109"/>
      <c r="D23" s="109"/>
      <c r="E23" s="109"/>
      <c r="F23" s="109"/>
      <c r="G23" s="109"/>
      <c r="H23" s="109"/>
      <c r="I23" s="109"/>
      <c r="J23" s="109"/>
      <c r="K23" s="109"/>
      <c r="L23" s="109"/>
      <c r="M23" s="109"/>
      <c r="N23" s="109"/>
      <c r="O23" s="109"/>
      <c r="P23" s="109"/>
      <c r="Q23" s="109"/>
      <c r="R23" s="109"/>
      <c r="S23" s="703"/>
      <c r="T23" s="703"/>
      <c r="U23" s="703"/>
      <c r="V23" s="117" t="s">
        <v>95</v>
      </c>
      <c r="W23" s="45"/>
      <c r="X23" s="117"/>
      <c r="Y23" s="117"/>
      <c r="Z23" s="117"/>
      <c r="AA23" s="117"/>
      <c r="AB23" s="117"/>
      <c r="AC23" s="117"/>
    </row>
    <row r="24" spans="1:29" ht="17.100000000000001" customHeight="1">
      <c r="A24" s="109" t="s">
        <v>96</v>
      </c>
      <c r="B24" s="109"/>
      <c r="C24" s="109"/>
      <c r="D24" s="109"/>
      <c r="E24" s="109"/>
      <c r="F24" s="109"/>
      <c r="G24" s="109"/>
      <c r="H24" s="109"/>
      <c r="I24" s="109"/>
      <c r="J24" s="109"/>
      <c r="K24" s="109"/>
      <c r="L24" s="109"/>
      <c r="M24" s="109"/>
      <c r="N24" s="109"/>
      <c r="O24" s="109"/>
      <c r="P24" s="109"/>
      <c r="Q24" s="109"/>
      <c r="R24" s="109"/>
      <c r="S24" s="703"/>
      <c r="T24" s="703"/>
      <c r="U24" s="703"/>
      <c r="V24" s="117" t="s">
        <v>95</v>
      </c>
      <c r="W24" s="45"/>
      <c r="X24" s="117"/>
      <c r="Y24" s="117"/>
      <c r="Z24" s="117"/>
      <c r="AA24" s="117"/>
      <c r="AB24" s="117"/>
      <c r="AC24" s="117"/>
    </row>
    <row r="25" spans="1:29" ht="17.100000000000001" customHeight="1">
      <c r="A25" s="109" t="s">
        <v>97</v>
      </c>
      <c r="B25" s="109"/>
      <c r="C25" s="109"/>
      <c r="D25" s="109"/>
      <c r="E25" s="109"/>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row>
    <row r="26" spans="1:29" ht="17.100000000000001" customHeight="1">
      <c r="A26" s="115" t="s">
        <v>98</v>
      </c>
      <c r="B26" s="115"/>
      <c r="C26" s="115"/>
      <c r="D26" s="115"/>
      <c r="E26" s="115"/>
      <c r="F26" s="115"/>
      <c r="G26" s="115"/>
      <c r="H26" s="115"/>
      <c r="I26" s="115" t="s">
        <v>99</v>
      </c>
      <c r="J26" s="119"/>
      <c r="K26" s="705"/>
      <c r="L26" s="705"/>
      <c r="M26" s="705"/>
      <c r="N26" s="705"/>
      <c r="O26" s="115" t="s">
        <v>100</v>
      </c>
      <c r="P26" s="698"/>
      <c r="Q26" s="698"/>
      <c r="R26" s="698"/>
      <c r="S26" s="698"/>
      <c r="T26" s="698"/>
      <c r="U26" s="698"/>
      <c r="V26" s="698"/>
      <c r="W26" s="698"/>
      <c r="X26" s="698"/>
      <c r="Y26" s="698"/>
      <c r="Z26" s="698"/>
      <c r="AA26" s="698"/>
      <c r="AB26" s="698"/>
      <c r="AC26" s="115"/>
    </row>
    <row r="27" spans="1:29" ht="13.5" customHeight="1">
      <c r="A27" s="109" t="s">
        <v>101</v>
      </c>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row>
    <row r="28" spans="1:29" ht="17.100000000000001" customHeight="1">
      <c r="A28" s="110"/>
      <c r="B28" s="110"/>
      <c r="C28" s="134" t="s">
        <v>33</v>
      </c>
      <c r="D28" s="109" t="s">
        <v>102</v>
      </c>
      <c r="E28" s="110"/>
      <c r="F28" s="134" t="s">
        <v>33</v>
      </c>
      <c r="G28" s="110" t="s">
        <v>103</v>
      </c>
      <c r="H28" s="110"/>
      <c r="I28" s="134" t="s">
        <v>33</v>
      </c>
      <c r="J28" s="110" t="s">
        <v>104</v>
      </c>
      <c r="K28" s="110"/>
      <c r="L28" s="134" t="s">
        <v>33</v>
      </c>
      <c r="M28" s="110" t="s">
        <v>105</v>
      </c>
      <c r="N28" s="110"/>
      <c r="O28" s="138" t="s">
        <v>33</v>
      </c>
      <c r="P28" s="110" t="s">
        <v>106</v>
      </c>
      <c r="Q28" s="110"/>
      <c r="R28" s="110"/>
      <c r="S28" s="138" t="s">
        <v>33</v>
      </c>
      <c r="T28" s="110" t="s">
        <v>107</v>
      </c>
      <c r="U28" s="110"/>
      <c r="V28" s="110"/>
      <c r="W28" s="110"/>
      <c r="X28" s="134" t="s">
        <v>33</v>
      </c>
      <c r="Y28" s="110" t="s">
        <v>108</v>
      </c>
      <c r="Z28" s="110"/>
      <c r="AA28" s="110"/>
      <c r="AB28" s="110"/>
      <c r="AC28" s="110"/>
    </row>
    <row r="29" spans="1:29" ht="17.100000000000001" customHeight="1">
      <c r="A29" s="108" t="s">
        <v>109</v>
      </c>
      <c r="B29" s="108"/>
      <c r="C29" s="108"/>
      <c r="D29" s="108"/>
      <c r="E29" s="108"/>
      <c r="F29" s="108"/>
      <c r="G29" s="108"/>
      <c r="H29" s="108"/>
      <c r="I29" s="111" t="s">
        <v>82</v>
      </c>
      <c r="J29" s="108" t="s">
        <v>110</v>
      </c>
      <c r="K29" s="108"/>
      <c r="L29" s="108"/>
      <c r="M29" s="45"/>
      <c r="N29" s="108"/>
      <c r="O29" s="45" t="s">
        <v>83</v>
      </c>
      <c r="P29" s="108" t="s">
        <v>111</v>
      </c>
      <c r="Q29" s="111"/>
      <c r="R29" s="45"/>
      <c r="S29" s="45"/>
      <c r="T29" s="108"/>
      <c r="U29" s="45" t="s">
        <v>83</v>
      </c>
      <c r="V29" s="108" t="s">
        <v>112</v>
      </c>
      <c r="W29" s="108"/>
      <c r="X29" s="108"/>
      <c r="Y29" s="108"/>
      <c r="Z29" s="109"/>
      <c r="AA29" s="109" t="s">
        <v>113</v>
      </c>
      <c r="AB29" s="45"/>
      <c r="AC29" s="109"/>
    </row>
    <row r="30" spans="1:29" ht="17.100000000000001" customHeight="1">
      <c r="A30" s="109" t="s">
        <v>758</v>
      </c>
      <c r="B30" s="109"/>
      <c r="C30" s="109"/>
      <c r="D30" s="109"/>
      <c r="E30" s="109"/>
      <c r="F30" s="109"/>
      <c r="G30" s="109"/>
      <c r="H30" s="109"/>
      <c r="I30" s="45" t="s">
        <v>82</v>
      </c>
      <c r="J30" s="692"/>
      <c r="K30" s="692"/>
      <c r="L30" s="692"/>
      <c r="M30" s="692"/>
      <c r="N30" s="692"/>
      <c r="O30" s="45" t="s">
        <v>83</v>
      </c>
      <c r="P30" s="692"/>
      <c r="Q30" s="692"/>
      <c r="R30" s="692"/>
      <c r="S30" s="692"/>
      <c r="T30" s="692"/>
      <c r="U30" s="45" t="s">
        <v>83</v>
      </c>
      <c r="V30" s="693">
        <f>J30+P30</f>
        <v>0</v>
      </c>
      <c r="W30" s="693"/>
      <c r="X30" s="693"/>
      <c r="Y30" s="693"/>
      <c r="Z30" s="693"/>
      <c r="AA30" s="109" t="s">
        <v>114</v>
      </c>
      <c r="AB30" s="45"/>
      <c r="AC30" s="109"/>
    </row>
    <row r="31" spans="1:29" ht="13.5" customHeight="1">
      <c r="A31" s="109" t="s">
        <v>773</v>
      </c>
      <c r="B31" s="109"/>
      <c r="C31" s="109"/>
      <c r="D31" s="109"/>
      <c r="E31" s="109"/>
      <c r="F31" s="109"/>
      <c r="G31" s="109"/>
      <c r="H31" s="109"/>
      <c r="I31" s="45"/>
      <c r="J31" s="45"/>
      <c r="K31" s="45"/>
      <c r="L31" s="45"/>
      <c r="M31" s="45"/>
      <c r="N31" s="45"/>
      <c r="O31" s="45"/>
      <c r="P31" s="45"/>
      <c r="Q31" s="45"/>
      <c r="R31" s="45"/>
      <c r="S31" s="45"/>
      <c r="T31" s="45"/>
      <c r="U31" s="45"/>
      <c r="V31" s="45"/>
      <c r="W31" s="45"/>
      <c r="X31" s="45"/>
      <c r="Y31" s="45"/>
      <c r="Z31" s="45"/>
      <c r="AA31" s="45"/>
      <c r="AB31" s="45"/>
      <c r="AC31" s="109"/>
    </row>
    <row r="32" spans="1:29" ht="17.100000000000001" customHeight="1">
      <c r="A32" s="109"/>
      <c r="B32" s="109"/>
      <c r="C32" s="109"/>
      <c r="D32" s="109"/>
      <c r="E32" s="109"/>
      <c r="F32" s="109"/>
      <c r="G32" s="109"/>
      <c r="H32" s="109"/>
      <c r="I32" s="45" t="s">
        <v>82</v>
      </c>
      <c r="J32" s="707">
        <f>J30</f>
        <v>0</v>
      </c>
      <c r="K32" s="707"/>
      <c r="L32" s="707"/>
      <c r="M32" s="707"/>
      <c r="N32" s="707"/>
      <c r="O32" s="45" t="s">
        <v>83</v>
      </c>
      <c r="P32" s="707">
        <f>P30</f>
        <v>0</v>
      </c>
      <c r="Q32" s="707"/>
      <c r="R32" s="707"/>
      <c r="S32" s="707"/>
      <c r="T32" s="707"/>
      <c r="U32" s="45" t="s">
        <v>83</v>
      </c>
      <c r="V32" s="693">
        <f>J32+P32</f>
        <v>0</v>
      </c>
      <c r="W32" s="693"/>
      <c r="X32" s="693"/>
      <c r="Y32" s="693"/>
      <c r="Z32" s="693"/>
      <c r="AA32" s="109" t="s">
        <v>114</v>
      </c>
      <c r="AB32" s="45"/>
      <c r="AC32" s="109"/>
    </row>
    <row r="33" spans="1:29" ht="17.100000000000001" customHeight="1">
      <c r="A33" s="109" t="s">
        <v>774</v>
      </c>
      <c r="B33" s="109"/>
      <c r="C33" s="109"/>
      <c r="D33" s="109"/>
      <c r="E33" s="109"/>
      <c r="F33" s="109"/>
      <c r="G33" s="109"/>
      <c r="H33" s="109"/>
      <c r="I33" s="118"/>
      <c r="J33" s="694" t="str">
        <f>IFERROR(ROUNDUP(V32/J21*100,2),"")</f>
        <v/>
      </c>
      <c r="K33" s="694"/>
      <c r="L33" s="694"/>
      <c r="M33" s="694"/>
      <c r="N33" s="694"/>
      <c r="O33" s="118" t="s">
        <v>755</v>
      </c>
      <c r="P33" s="118"/>
      <c r="Q33" s="118"/>
      <c r="R33" s="118"/>
      <c r="S33" s="118"/>
      <c r="T33" s="118"/>
      <c r="U33" s="118"/>
      <c r="V33" s="118"/>
      <c r="W33" s="118"/>
      <c r="X33" s="118"/>
      <c r="Y33" s="118"/>
      <c r="Z33" s="118"/>
      <c r="AA33" s="118"/>
      <c r="AB33" s="118"/>
      <c r="AC33" s="118"/>
    </row>
    <row r="34" spans="1:29" ht="17.100000000000001" customHeight="1">
      <c r="A34" s="108" t="s">
        <v>115</v>
      </c>
      <c r="B34" s="108"/>
      <c r="C34" s="108"/>
      <c r="D34" s="108"/>
      <c r="E34" s="108"/>
      <c r="F34" s="108"/>
      <c r="G34" s="108"/>
      <c r="H34" s="108"/>
      <c r="I34" s="111" t="s">
        <v>82</v>
      </c>
      <c r="J34" s="108" t="s">
        <v>110</v>
      </c>
      <c r="K34" s="108"/>
      <c r="L34" s="108"/>
      <c r="M34" s="45"/>
      <c r="N34" s="108"/>
      <c r="O34" s="45" t="s">
        <v>83</v>
      </c>
      <c r="P34" s="108" t="s">
        <v>111</v>
      </c>
      <c r="Q34" s="111"/>
      <c r="R34" s="45"/>
      <c r="S34" s="45"/>
      <c r="T34" s="108"/>
      <c r="U34" s="45" t="s">
        <v>83</v>
      </c>
      <c r="V34" s="108" t="s">
        <v>112</v>
      </c>
      <c r="W34" s="108"/>
      <c r="X34" s="108"/>
      <c r="Y34" s="108"/>
      <c r="Z34" s="109"/>
      <c r="AA34" s="109" t="s">
        <v>113</v>
      </c>
      <c r="AB34" s="45"/>
      <c r="AC34" s="109"/>
    </row>
    <row r="35" spans="1:29" ht="17.100000000000001" customHeight="1">
      <c r="A35" s="109" t="s">
        <v>116</v>
      </c>
      <c r="B35" s="109"/>
      <c r="C35" s="109"/>
      <c r="D35" s="109"/>
      <c r="E35" s="109"/>
      <c r="F35" s="109"/>
      <c r="G35" s="109"/>
      <c r="H35" s="109"/>
      <c r="I35" s="45" t="s">
        <v>82</v>
      </c>
      <c r="J35" s="692"/>
      <c r="K35" s="692"/>
      <c r="L35" s="692"/>
      <c r="M35" s="692"/>
      <c r="N35" s="692"/>
      <c r="O35" s="45" t="s">
        <v>301</v>
      </c>
      <c r="P35" s="692"/>
      <c r="Q35" s="692"/>
      <c r="R35" s="692"/>
      <c r="S35" s="692"/>
      <c r="T35" s="692"/>
      <c r="U35" s="45" t="s">
        <v>83</v>
      </c>
      <c r="V35" s="693">
        <f>J35+P35</f>
        <v>0</v>
      </c>
      <c r="W35" s="693"/>
      <c r="X35" s="693"/>
      <c r="Y35" s="693"/>
      <c r="Z35" s="693"/>
      <c r="AA35" s="109" t="s">
        <v>114</v>
      </c>
      <c r="AB35" s="45"/>
      <c r="AC35" s="109"/>
    </row>
    <row r="36" spans="1:29" ht="13.5" customHeight="1">
      <c r="A36" s="109" t="s">
        <v>274</v>
      </c>
      <c r="B36" s="109"/>
      <c r="C36" s="109"/>
      <c r="D36" s="109"/>
      <c r="E36" s="109"/>
      <c r="F36" s="109"/>
      <c r="G36" s="109"/>
      <c r="H36" s="109"/>
      <c r="I36" s="45"/>
      <c r="J36" s="290"/>
      <c r="K36" s="290"/>
      <c r="L36" s="290"/>
      <c r="M36" s="290"/>
      <c r="N36" s="290"/>
      <c r="O36" s="45"/>
      <c r="P36" s="290"/>
      <c r="Q36" s="290"/>
      <c r="R36" s="290"/>
      <c r="S36" s="290"/>
      <c r="T36" s="290"/>
      <c r="U36" s="45"/>
      <c r="V36" s="291"/>
      <c r="W36" s="291"/>
      <c r="X36" s="291"/>
      <c r="Y36" s="291"/>
      <c r="Z36" s="291"/>
      <c r="AA36" s="109"/>
      <c r="AB36" s="45"/>
      <c r="AC36" s="109"/>
    </row>
    <row r="37" spans="1:29" ht="17.100000000000001" customHeight="1">
      <c r="A37" s="109"/>
      <c r="B37" s="109"/>
      <c r="C37" s="109"/>
      <c r="D37" s="109"/>
      <c r="E37" s="109"/>
      <c r="F37" s="109"/>
      <c r="G37" s="109"/>
      <c r="H37" s="109"/>
      <c r="I37" s="45" t="s">
        <v>82</v>
      </c>
      <c r="J37" s="692"/>
      <c r="K37" s="692"/>
      <c r="L37" s="692"/>
      <c r="M37" s="692"/>
      <c r="N37" s="692"/>
      <c r="O37" s="45" t="s">
        <v>83</v>
      </c>
      <c r="P37" s="692"/>
      <c r="Q37" s="692"/>
      <c r="R37" s="692"/>
      <c r="S37" s="692"/>
      <c r="T37" s="692"/>
      <c r="U37" s="45" t="s">
        <v>301</v>
      </c>
      <c r="V37" s="693">
        <f>J37+P37</f>
        <v>0</v>
      </c>
      <c r="W37" s="693"/>
      <c r="X37" s="693"/>
      <c r="Y37" s="693"/>
      <c r="Z37" s="693"/>
      <c r="AA37" s="109" t="s">
        <v>114</v>
      </c>
      <c r="AB37" s="45"/>
      <c r="AC37" s="109"/>
    </row>
    <row r="38" spans="1:29" ht="13.5" customHeight="1">
      <c r="A38" s="109" t="s">
        <v>117</v>
      </c>
      <c r="B38" s="109"/>
      <c r="C38" s="109"/>
      <c r="D38" s="109"/>
      <c r="E38" s="109"/>
      <c r="F38" s="109"/>
      <c r="G38" s="109"/>
      <c r="H38" s="109"/>
      <c r="I38" s="109"/>
      <c r="J38" s="109"/>
      <c r="K38" s="109"/>
      <c r="L38" s="109"/>
      <c r="M38" s="109"/>
      <c r="N38" s="109"/>
      <c r="O38" s="109"/>
      <c r="P38" s="109"/>
      <c r="Q38" s="109"/>
      <c r="R38" s="109"/>
      <c r="S38" s="109"/>
      <c r="T38" s="109"/>
      <c r="U38" s="109"/>
      <c r="V38" s="120"/>
      <c r="W38" s="120"/>
      <c r="X38" s="120"/>
      <c r="Y38" s="120"/>
      <c r="Z38" s="120"/>
      <c r="AA38" s="109"/>
      <c r="AB38" s="109"/>
      <c r="AC38" s="109"/>
    </row>
    <row r="39" spans="1:29" ht="17.100000000000001" customHeight="1">
      <c r="A39" s="109" t="s">
        <v>118</v>
      </c>
      <c r="B39" s="109"/>
      <c r="C39" s="109"/>
      <c r="D39" s="109"/>
      <c r="E39" s="109"/>
      <c r="F39" s="109"/>
      <c r="G39" s="109"/>
      <c r="H39" s="109"/>
      <c r="I39" s="45" t="s">
        <v>82</v>
      </c>
      <c r="J39" s="692"/>
      <c r="K39" s="692"/>
      <c r="L39" s="692"/>
      <c r="M39" s="692"/>
      <c r="N39" s="692"/>
      <c r="O39" s="45" t="s">
        <v>83</v>
      </c>
      <c r="P39" s="692"/>
      <c r="Q39" s="692"/>
      <c r="R39" s="692"/>
      <c r="S39" s="692"/>
      <c r="T39" s="692"/>
      <c r="U39" s="45" t="s">
        <v>83</v>
      </c>
      <c r="V39" s="693">
        <f>J39+P39</f>
        <v>0</v>
      </c>
      <c r="W39" s="693"/>
      <c r="X39" s="693"/>
      <c r="Y39" s="693"/>
      <c r="Z39" s="693"/>
      <c r="AA39" s="109" t="s">
        <v>114</v>
      </c>
      <c r="AB39" s="45"/>
      <c r="AC39" s="109"/>
    </row>
    <row r="40" spans="1:29" ht="13.5" customHeight="1">
      <c r="A40" s="109" t="s">
        <v>275</v>
      </c>
      <c r="B40" s="109"/>
      <c r="C40" s="109"/>
      <c r="D40" s="109"/>
      <c r="E40" s="109"/>
      <c r="F40" s="109"/>
      <c r="G40" s="109"/>
      <c r="H40" s="109"/>
      <c r="I40" s="109"/>
      <c r="J40" s="109"/>
      <c r="K40" s="109"/>
      <c r="L40" s="109"/>
      <c r="M40" s="109"/>
      <c r="N40" s="109"/>
      <c r="O40" s="109"/>
      <c r="P40" s="109"/>
      <c r="Q40" s="109"/>
      <c r="R40" s="109"/>
      <c r="S40" s="109"/>
      <c r="T40" s="109"/>
      <c r="U40" s="109"/>
      <c r="V40" s="120"/>
      <c r="W40" s="120"/>
      <c r="X40" s="120"/>
      <c r="Y40" s="120"/>
      <c r="Z40" s="120"/>
      <c r="AA40" s="109"/>
      <c r="AB40" s="109"/>
      <c r="AC40" s="109"/>
    </row>
    <row r="41" spans="1:29" ht="17.100000000000001" customHeight="1">
      <c r="A41" s="109" t="s">
        <v>118</v>
      </c>
      <c r="B41" s="109"/>
      <c r="C41" s="109"/>
      <c r="D41" s="109"/>
      <c r="E41" s="109"/>
      <c r="F41" s="109"/>
      <c r="G41" s="109"/>
      <c r="H41" s="109"/>
      <c r="I41" s="45" t="s">
        <v>82</v>
      </c>
      <c r="J41" s="692"/>
      <c r="K41" s="692"/>
      <c r="L41" s="692"/>
      <c r="M41" s="692"/>
      <c r="N41" s="692"/>
      <c r="O41" s="45" t="s">
        <v>302</v>
      </c>
      <c r="P41" s="692"/>
      <c r="Q41" s="692"/>
      <c r="R41" s="692"/>
      <c r="S41" s="692"/>
      <c r="T41" s="692"/>
      <c r="U41" s="45" t="s">
        <v>301</v>
      </c>
      <c r="V41" s="693">
        <f>J41+P41</f>
        <v>0</v>
      </c>
      <c r="W41" s="693"/>
      <c r="X41" s="693"/>
      <c r="Y41" s="693"/>
      <c r="Z41" s="693"/>
      <c r="AA41" s="109" t="s">
        <v>114</v>
      </c>
      <c r="AB41" s="45"/>
      <c r="AC41" s="109"/>
    </row>
    <row r="42" spans="1:29" ht="17.100000000000001" customHeight="1">
      <c r="A42" s="109" t="s">
        <v>759</v>
      </c>
      <c r="B42" s="109"/>
      <c r="C42" s="109"/>
      <c r="D42" s="109"/>
      <c r="E42" s="109"/>
      <c r="F42" s="109"/>
      <c r="G42" s="109"/>
      <c r="H42" s="109"/>
      <c r="I42" s="45" t="s">
        <v>82</v>
      </c>
      <c r="J42" s="692"/>
      <c r="K42" s="692"/>
      <c r="L42" s="692"/>
      <c r="M42" s="692"/>
      <c r="N42" s="692"/>
      <c r="O42" s="45" t="s">
        <v>83</v>
      </c>
      <c r="P42" s="692"/>
      <c r="Q42" s="692"/>
      <c r="R42" s="692"/>
      <c r="S42" s="692"/>
      <c r="T42" s="692"/>
      <c r="U42" s="45" t="s">
        <v>83</v>
      </c>
      <c r="V42" s="693">
        <f t="shared" ref="V42" si="0">J42+P42</f>
        <v>0</v>
      </c>
      <c r="W42" s="693"/>
      <c r="X42" s="693"/>
      <c r="Y42" s="693"/>
      <c r="Z42" s="693"/>
      <c r="AA42" s="109" t="s">
        <v>114</v>
      </c>
      <c r="AB42" s="45"/>
      <c r="AC42" s="109"/>
    </row>
    <row r="43" spans="1:29" ht="17.100000000000001" customHeight="1">
      <c r="A43" s="109" t="s">
        <v>760</v>
      </c>
      <c r="B43" s="109"/>
      <c r="C43" s="109"/>
      <c r="D43" s="109"/>
      <c r="E43" s="109"/>
      <c r="F43" s="109"/>
      <c r="G43" s="109"/>
      <c r="H43" s="109"/>
      <c r="I43" s="45" t="s">
        <v>82</v>
      </c>
      <c r="J43" s="692"/>
      <c r="K43" s="692"/>
      <c r="L43" s="692"/>
      <c r="M43" s="692"/>
      <c r="N43" s="692"/>
      <c r="O43" s="45" t="s">
        <v>83</v>
      </c>
      <c r="P43" s="692"/>
      <c r="Q43" s="692"/>
      <c r="R43" s="692"/>
      <c r="S43" s="692"/>
      <c r="T43" s="692"/>
      <c r="U43" s="45" t="s">
        <v>83</v>
      </c>
      <c r="V43" s="693">
        <f t="shared" ref="V43:V51" si="1">J43+P43</f>
        <v>0</v>
      </c>
      <c r="W43" s="693"/>
      <c r="X43" s="693"/>
      <c r="Y43" s="693"/>
      <c r="Z43" s="693"/>
      <c r="AA43" s="109" t="s">
        <v>114</v>
      </c>
      <c r="AB43" s="45"/>
      <c r="AC43" s="109"/>
    </row>
    <row r="44" spans="1:29" ht="17.100000000000001" customHeight="1">
      <c r="A44" s="109" t="s">
        <v>762</v>
      </c>
      <c r="B44" s="117"/>
      <c r="C44" s="109"/>
      <c r="D44" s="109"/>
      <c r="E44" s="109"/>
      <c r="F44" s="109"/>
      <c r="G44" s="109"/>
      <c r="H44" s="109"/>
      <c r="I44" s="45" t="s">
        <v>82</v>
      </c>
      <c r="J44" s="692"/>
      <c r="K44" s="692"/>
      <c r="L44" s="692"/>
      <c r="M44" s="692"/>
      <c r="N44" s="692"/>
      <c r="O44" s="45" t="s">
        <v>83</v>
      </c>
      <c r="P44" s="692"/>
      <c r="Q44" s="692"/>
      <c r="R44" s="692"/>
      <c r="S44" s="692"/>
      <c r="T44" s="692"/>
      <c r="U44" s="45" t="s">
        <v>299</v>
      </c>
      <c r="V44" s="693">
        <f t="shared" si="1"/>
        <v>0</v>
      </c>
      <c r="W44" s="693"/>
      <c r="X44" s="693"/>
      <c r="Y44" s="693"/>
      <c r="Z44" s="693"/>
      <c r="AA44" s="109" t="s">
        <v>114</v>
      </c>
      <c r="AB44" s="45"/>
      <c r="AC44" s="109"/>
    </row>
    <row r="45" spans="1:29" ht="17.100000000000001" customHeight="1">
      <c r="A45" s="109" t="s">
        <v>763</v>
      </c>
      <c r="B45" s="109"/>
      <c r="C45" s="109"/>
      <c r="D45" s="109"/>
      <c r="E45" s="109"/>
      <c r="F45" s="109"/>
      <c r="G45" s="109"/>
      <c r="H45" s="109"/>
      <c r="I45" s="45" t="s">
        <v>82</v>
      </c>
      <c r="J45" s="692"/>
      <c r="K45" s="692"/>
      <c r="L45" s="692"/>
      <c r="M45" s="692"/>
      <c r="N45" s="692"/>
      <c r="O45" s="45" t="s">
        <v>301</v>
      </c>
      <c r="P45" s="692"/>
      <c r="Q45" s="692"/>
      <c r="R45" s="692"/>
      <c r="S45" s="692"/>
      <c r="T45" s="692"/>
      <c r="U45" s="45" t="s">
        <v>301</v>
      </c>
      <c r="V45" s="693">
        <f t="shared" si="1"/>
        <v>0</v>
      </c>
      <c r="W45" s="693"/>
      <c r="X45" s="693"/>
      <c r="Y45" s="693"/>
      <c r="Z45" s="693"/>
      <c r="AA45" s="109" t="s">
        <v>114</v>
      </c>
      <c r="AB45" s="45"/>
      <c r="AC45" s="109"/>
    </row>
    <row r="46" spans="1:29" ht="17.100000000000001" customHeight="1">
      <c r="A46" s="109" t="s">
        <v>764</v>
      </c>
      <c r="B46" s="109"/>
      <c r="C46" s="109"/>
      <c r="D46" s="109"/>
      <c r="E46" s="109"/>
      <c r="F46" s="109"/>
      <c r="G46" s="109"/>
      <c r="H46" s="109"/>
      <c r="I46" s="45" t="s">
        <v>82</v>
      </c>
      <c r="J46" s="692"/>
      <c r="K46" s="692"/>
      <c r="L46" s="692"/>
      <c r="M46" s="692"/>
      <c r="N46" s="692"/>
      <c r="O46" s="45" t="s">
        <v>83</v>
      </c>
      <c r="P46" s="692"/>
      <c r="Q46" s="692"/>
      <c r="R46" s="692"/>
      <c r="S46" s="692"/>
      <c r="T46" s="692"/>
      <c r="U46" s="45" t="s">
        <v>83</v>
      </c>
      <c r="V46" s="693">
        <f t="shared" si="1"/>
        <v>0</v>
      </c>
      <c r="W46" s="693"/>
      <c r="X46" s="693"/>
      <c r="Y46" s="693"/>
      <c r="Z46" s="693"/>
      <c r="AA46" s="109" t="s">
        <v>114</v>
      </c>
      <c r="AB46" s="45"/>
      <c r="AC46" s="109"/>
    </row>
    <row r="47" spans="1:29" ht="17.100000000000001" customHeight="1">
      <c r="A47" s="109" t="s">
        <v>765</v>
      </c>
      <c r="B47" s="109"/>
      <c r="C47" s="109"/>
      <c r="D47" s="109"/>
      <c r="E47" s="109"/>
      <c r="F47" s="109"/>
      <c r="G47" s="109"/>
      <c r="H47" s="109"/>
      <c r="I47" s="45" t="s">
        <v>82</v>
      </c>
      <c r="J47" s="692"/>
      <c r="K47" s="692"/>
      <c r="L47" s="692"/>
      <c r="M47" s="692"/>
      <c r="N47" s="692"/>
      <c r="O47" s="45" t="s">
        <v>83</v>
      </c>
      <c r="P47" s="692"/>
      <c r="Q47" s="692"/>
      <c r="R47" s="692"/>
      <c r="S47" s="692"/>
      <c r="T47" s="692"/>
      <c r="U47" s="45" t="s">
        <v>83</v>
      </c>
      <c r="V47" s="693">
        <f>J47+P47</f>
        <v>0</v>
      </c>
      <c r="W47" s="693"/>
      <c r="X47" s="693"/>
      <c r="Y47" s="693"/>
      <c r="Z47" s="693"/>
      <c r="AA47" s="109" t="s">
        <v>114</v>
      </c>
      <c r="AB47" s="45"/>
      <c r="AC47" s="109"/>
    </row>
    <row r="48" spans="1:29" ht="17.100000000000001" customHeight="1">
      <c r="A48" s="109" t="s">
        <v>766</v>
      </c>
      <c r="B48" s="109"/>
      <c r="C48" s="109"/>
      <c r="D48" s="109"/>
      <c r="E48" s="109"/>
      <c r="F48" s="109"/>
      <c r="G48" s="109"/>
      <c r="H48" s="109"/>
      <c r="I48" s="45"/>
      <c r="J48" s="692"/>
      <c r="K48" s="692"/>
      <c r="L48" s="692"/>
      <c r="M48" s="692"/>
      <c r="N48" s="692"/>
      <c r="O48" s="45" t="s">
        <v>83</v>
      </c>
      <c r="P48" s="692"/>
      <c r="Q48" s="692"/>
      <c r="R48" s="692"/>
      <c r="S48" s="692"/>
      <c r="T48" s="692"/>
      <c r="U48" s="45" t="s">
        <v>83</v>
      </c>
      <c r="V48" s="693">
        <f t="shared" si="1"/>
        <v>0</v>
      </c>
      <c r="W48" s="693"/>
      <c r="X48" s="693"/>
      <c r="Y48" s="693"/>
      <c r="Z48" s="693"/>
      <c r="AA48" s="109" t="s">
        <v>114</v>
      </c>
      <c r="AB48" s="45"/>
      <c r="AC48" s="109"/>
    </row>
    <row r="49" spans="1:29" ht="17.100000000000001" customHeight="1">
      <c r="A49" s="109" t="s">
        <v>767</v>
      </c>
      <c r="B49" s="109"/>
      <c r="C49" s="109"/>
      <c r="D49" s="109"/>
      <c r="E49" s="109"/>
      <c r="F49" s="109"/>
      <c r="G49" s="109"/>
      <c r="H49" s="109"/>
      <c r="I49" s="45" t="s">
        <v>82</v>
      </c>
      <c r="J49" s="692"/>
      <c r="K49" s="692"/>
      <c r="L49" s="692"/>
      <c r="M49" s="692"/>
      <c r="N49" s="692"/>
      <c r="O49" s="45" t="s">
        <v>83</v>
      </c>
      <c r="P49" s="692"/>
      <c r="Q49" s="692"/>
      <c r="R49" s="692"/>
      <c r="S49" s="692"/>
      <c r="T49" s="692"/>
      <c r="U49" s="45" t="s">
        <v>83</v>
      </c>
      <c r="V49" s="693">
        <f t="shared" ref="V49" si="2">J49+P49</f>
        <v>0</v>
      </c>
      <c r="W49" s="693"/>
      <c r="X49" s="693"/>
      <c r="Y49" s="693"/>
      <c r="Z49" s="693"/>
      <c r="AA49" s="109" t="s">
        <v>114</v>
      </c>
      <c r="AB49" s="45"/>
      <c r="AC49" s="109"/>
    </row>
    <row r="50" spans="1:29" ht="17.100000000000001" customHeight="1">
      <c r="A50" s="109" t="s">
        <v>768</v>
      </c>
      <c r="B50" s="109"/>
      <c r="C50" s="109"/>
      <c r="D50" s="109"/>
      <c r="E50" s="109"/>
      <c r="F50" s="109"/>
      <c r="G50" s="109"/>
      <c r="H50" s="109"/>
      <c r="I50" s="45" t="s">
        <v>82</v>
      </c>
      <c r="J50" s="692"/>
      <c r="K50" s="692"/>
      <c r="L50" s="692"/>
      <c r="M50" s="692"/>
      <c r="N50" s="692"/>
      <c r="O50" s="45" t="s">
        <v>83</v>
      </c>
      <c r="P50" s="692"/>
      <c r="Q50" s="692"/>
      <c r="R50" s="692"/>
      <c r="S50" s="692"/>
      <c r="T50" s="692"/>
      <c r="U50" s="45" t="s">
        <v>83</v>
      </c>
      <c r="V50" s="693">
        <f t="shared" si="1"/>
        <v>0</v>
      </c>
      <c r="W50" s="693"/>
      <c r="X50" s="693"/>
      <c r="Y50" s="693"/>
      <c r="Z50" s="693"/>
      <c r="AA50" s="109" t="s">
        <v>114</v>
      </c>
      <c r="AB50" s="45"/>
      <c r="AC50" s="109"/>
    </row>
    <row r="51" spans="1:29" ht="17.100000000000001" customHeight="1">
      <c r="A51" s="109" t="s">
        <v>770</v>
      </c>
      <c r="B51" s="109"/>
      <c r="C51" s="109"/>
      <c r="D51" s="109"/>
      <c r="E51" s="109"/>
      <c r="F51" s="109"/>
      <c r="G51" s="109"/>
      <c r="H51" s="109"/>
      <c r="I51" s="45" t="s">
        <v>233</v>
      </c>
      <c r="J51" s="692"/>
      <c r="K51" s="692"/>
      <c r="L51" s="692"/>
      <c r="M51" s="692"/>
      <c r="N51" s="692"/>
      <c r="O51" s="45" t="s">
        <v>301</v>
      </c>
      <c r="P51" s="692"/>
      <c r="Q51" s="692"/>
      <c r="R51" s="692"/>
      <c r="S51" s="692"/>
      <c r="T51" s="692"/>
      <c r="U51" s="45" t="s">
        <v>83</v>
      </c>
      <c r="V51" s="693">
        <f t="shared" si="1"/>
        <v>0</v>
      </c>
      <c r="W51" s="693"/>
      <c r="X51" s="693"/>
      <c r="Y51" s="693"/>
      <c r="Z51" s="693"/>
      <c r="AA51" s="109" t="s">
        <v>114</v>
      </c>
      <c r="AB51" s="45"/>
      <c r="AC51" s="109"/>
    </row>
    <row r="52" spans="1:29" ht="17.100000000000001" customHeight="1">
      <c r="A52" s="109" t="s">
        <v>771</v>
      </c>
      <c r="B52" s="109"/>
      <c r="C52" s="109"/>
      <c r="D52" s="109"/>
      <c r="E52" s="109"/>
      <c r="F52" s="109"/>
      <c r="G52" s="109"/>
      <c r="H52" s="109"/>
      <c r="I52" s="117"/>
      <c r="J52" s="692"/>
      <c r="K52" s="692"/>
      <c r="L52" s="692"/>
      <c r="M52" s="692"/>
      <c r="N52" s="692"/>
      <c r="O52" s="117" t="s">
        <v>300</v>
      </c>
      <c r="P52" s="45"/>
      <c r="Q52" s="45"/>
      <c r="R52" s="117"/>
      <c r="S52" s="117"/>
      <c r="T52" s="117"/>
      <c r="U52" s="117"/>
      <c r="V52" s="117"/>
      <c r="W52" s="117"/>
      <c r="X52" s="117"/>
      <c r="Y52" s="117"/>
      <c r="Z52" s="117"/>
      <c r="AA52" s="117"/>
      <c r="AB52" s="117"/>
      <c r="AC52" s="117"/>
    </row>
    <row r="53" spans="1:29" ht="17.100000000000001" customHeight="1">
      <c r="A53" s="109" t="s">
        <v>772</v>
      </c>
      <c r="B53" s="110"/>
      <c r="C53" s="110"/>
      <c r="D53" s="110"/>
      <c r="E53" s="110"/>
      <c r="F53" s="110"/>
      <c r="G53" s="110"/>
      <c r="H53" s="110"/>
      <c r="I53" s="118"/>
      <c r="J53" s="694" t="str">
        <f>IFERROR(ROUNDUP(J52/J21*100,2),"")</f>
        <v/>
      </c>
      <c r="K53" s="694"/>
      <c r="L53" s="694"/>
      <c r="M53" s="694"/>
      <c r="N53" s="694"/>
      <c r="O53" s="118" t="s">
        <v>755</v>
      </c>
      <c r="P53" s="121"/>
      <c r="Q53" s="121"/>
      <c r="R53" s="118"/>
      <c r="S53" s="118"/>
      <c r="T53" s="118"/>
      <c r="U53" s="118"/>
      <c r="V53" s="118"/>
      <c r="W53" s="118"/>
      <c r="X53" s="118"/>
      <c r="Y53" s="118"/>
      <c r="Z53" s="118"/>
      <c r="AA53" s="118"/>
      <c r="AB53" s="118"/>
      <c r="AC53" s="118"/>
    </row>
    <row r="54" spans="1:29" ht="17.100000000000001" customHeight="1">
      <c r="A54" s="108" t="s">
        <v>119</v>
      </c>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row>
    <row r="55" spans="1:29" ht="17.100000000000001" customHeight="1">
      <c r="A55" s="109" t="s">
        <v>120</v>
      </c>
      <c r="B55" s="109"/>
      <c r="C55" s="109"/>
      <c r="D55" s="109"/>
      <c r="E55" s="109"/>
      <c r="F55" s="109"/>
      <c r="G55" s="109"/>
      <c r="H55" s="109"/>
      <c r="I55" s="109"/>
      <c r="J55" s="109"/>
      <c r="K55" s="117"/>
      <c r="L55" s="708"/>
      <c r="M55" s="709"/>
      <c r="N55" s="709"/>
      <c r="O55" s="109"/>
      <c r="P55" s="109"/>
      <c r="Q55" s="109"/>
      <c r="R55" s="109"/>
      <c r="S55" s="109"/>
      <c r="T55" s="109"/>
      <c r="U55" s="109"/>
      <c r="V55" s="109"/>
      <c r="W55" s="109"/>
      <c r="X55" s="109"/>
      <c r="Y55" s="109"/>
      <c r="Z55" s="109"/>
      <c r="AA55" s="109"/>
      <c r="AB55" s="109"/>
      <c r="AC55" s="109"/>
    </row>
    <row r="56" spans="1:29" ht="20.100000000000001" customHeight="1">
      <c r="A56" s="110" t="s">
        <v>121</v>
      </c>
      <c r="B56" s="110"/>
      <c r="C56" s="110"/>
      <c r="D56" s="110"/>
      <c r="E56" s="110"/>
      <c r="F56" s="110"/>
      <c r="G56" s="110"/>
      <c r="H56" s="110"/>
      <c r="I56" s="110"/>
      <c r="J56" s="110"/>
      <c r="K56" s="118"/>
      <c r="L56" s="710"/>
      <c r="M56" s="711"/>
      <c r="N56" s="711"/>
      <c r="O56" s="110"/>
      <c r="P56" s="110"/>
      <c r="Q56" s="110"/>
      <c r="R56" s="110"/>
      <c r="S56" s="110"/>
      <c r="T56" s="110"/>
      <c r="U56" s="110"/>
      <c r="V56" s="110"/>
      <c r="W56" s="110"/>
      <c r="X56" s="110"/>
      <c r="Y56" s="110"/>
      <c r="Z56" s="110"/>
      <c r="AA56" s="110"/>
      <c r="AB56" s="110"/>
      <c r="AC56" s="110"/>
    </row>
    <row r="57" spans="1:29" ht="20.100000000000001" customHeight="1">
      <c r="A57" s="108" t="s">
        <v>122</v>
      </c>
      <c r="B57" s="108"/>
      <c r="C57" s="108"/>
      <c r="D57" s="108"/>
      <c r="E57" s="108"/>
      <c r="F57" s="108"/>
      <c r="G57" s="108"/>
      <c r="H57" s="108"/>
      <c r="I57" s="111" t="s">
        <v>82</v>
      </c>
      <c r="J57" s="108" t="s">
        <v>124</v>
      </c>
      <c r="K57" s="108"/>
      <c r="L57" s="108"/>
      <c r="M57" s="108"/>
      <c r="N57" s="108"/>
      <c r="O57" s="111" t="s">
        <v>83</v>
      </c>
      <c r="P57" s="108" t="s">
        <v>126</v>
      </c>
      <c r="Q57" s="108"/>
      <c r="R57" s="108"/>
      <c r="S57" s="108"/>
      <c r="T57" s="108"/>
      <c r="U57" s="111" t="s">
        <v>100</v>
      </c>
      <c r="V57" s="111"/>
      <c r="W57" s="108"/>
      <c r="X57" s="108"/>
      <c r="Y57" s="108"/>
      <c r="Z57" s="108"/>
      <c r="AA57" s="108"/>
      <c r="AB57" s="108"/>
      <c r="AC57" s="108"/>
    </row>
    <row r="58" spans="1:29" ht="20.100000000000001" customHeight="1">
      <c r="A58" s="109" t="s">
        <v>128</v>
      </c>
      <c r="B58" s="109"/>
      <c r="C58" s="109"/>
      <c r="D58" s="109"/>
      <c r="E58" s="109"/>
      <c r="F58" s="109"/>
      <c r="G58" s="109"/>
      <c r="H58" s="109"/>
      <c r="I58" s="45" t="s">
        <v>82</v>
      </c>
      <c r="J58" s="701"/>
      <c r="K58" s="701"/>
      <c r="L58" s="701"/>
      <c r="M58" s="701"/>
      <c r="N58" s="45" t="s">
        <v>77</v>
      </c>
      <c r="O58" s="45" t="s">
        <v>83</v>
      </c>
      <c r="P58" s="701"/>
      <c r="Q58" s="701"/>
      <c r="R58" s="701"/>
      <c r="S58" s="701"/>
      <c r="T58" s="45" t="s">
        <v>77</v>
      </c>
      <c r="U58" s="45" t="s">
        <v>100</v>
      </c>
      <c r="V58" s="45"/>
      <c r="W58" s="109"/>
      <c r="X58" s="109"/>
      <c r="Y58" s="109"/>
      <c r="Z58" s="109"/>
      <c r="AA58" s="109"/>
      <c r="AB58" s="109"/>
      <c r="AC58" s="109"/>
    </row>
    <row r="59" spans="1:29" ht="20.100000000000001" customHeight="1">
      <c r="A59" s="109" t="s">
        <v>129</v>
      </c>
      <c r="B59" s="109"/>
      <c r="C59" s="109"/>
      <c r="D59" s="109"/>
      <c r="E59" s="109"/>
      <c r="F59" s="45"/>
      <c r="G59" s="45" t="s">
        <v>130</v>
      </c>
      <c r="H59" s="45"/>
      <c r="I59" s="45" t="s">
        <v>82</v>
      </c>
      <c r="J59" s="708"/>
      <c r="K59" s="708"/>
      <c r="L59" s="708"/>
      <c r="M59" s="708"/>
      <c r="N59" s="708"/>
      <c r="O59" s="45" t="s">
        <v>83</v>
      </c>
      <c r="P59" s="708"/>
      <c r="Q59" s="708"/>
      <c r="R59" s="708"/>
      <c r="S59" s="708"/>
      <c r="T59" s="708"/>
      <c r="U59" s="45" t="s">
        <v>100</v>
      </c>
      <c r="V59" s="45"/>
      <c r="W59" s="109"/>
      <c r="X59" s="109"/>
      <c r="Y59" s="109"/>
      <c r="Z59" s="109"/>
      <c r="AA59" s="109"/>
      <c r="AB59" s="109"/>
      <c r="AC59" s="109"/>
    </row>
    <row r="60" spans="1:29" ht="20.100000000000001" customHeight="1">
      <c r="A60" s="109"/>
      <c r="B60" s="109"/>
      <c r="C60" s="109"/>
      <c r="D60" s="109"/>
      <c r="E60" s="109"/>
      <c r="F60" s="45"/>
      <c r="G60" s="45" t="s">
        <v>131</v>
      </c>
      <c r="H60" s="45"/>
      <c r="I60" s="45" t="s">
        <v>82</v>
      </c>
      <c r="J60" s="708"/>
      <c r="K60" s="708"/>
      <c r="L60" s="708"/>
      <c r="M60" s="708"/>
      <c r="N60" s="708"/>
      <c r="O60" s="45" t="s">
        <v>83</v>
      </c>
      <c r="P60" s="708"/>
      <c r="Q60" s="708"/>
      <c r="R60" s="708"/>
      <c r="S60" s="708"/>
      <c r="T60" s="708"/>
      <c r="U60" s="45" t="s">
        <v>100</v>
      </c>
      <c r="V60" s="45"/>
      <c r="W60" s="109"/>
      <c r="X60" s="109"/>
      <c r="Y60" s="109"/>
      <c r="Z60" s="109"/>
      <c r="AA60" s="109"/>
      <c r="AB60" s="109"/>
      <c r="AC60" s="109"/>
    </row>
    <row r="61" spans="1:29" ht="20.100000000000001" customHeight="1">
      <c r="A61" s="109" t="s">
        <v>132</v>
      </c>
      <c r="B61" s="109"/>
      <c r="C61" s="109"/>
      <c r="D61" s="109"/>
      <c r="E61" s="109"/>
      <c r="F61" s="109"/>
      <c r="G61" s="45"/>
      <c r="H61" s="708"/>
      <c r="I61" s="708"/>
      <c r="J61" s="708"/>
      <c r="K61" s="708"/>
      <c r="L61" s="708"/>
      <c r="M61" s="708"/>
      <c r="N61" s="708"/>
      <c r="O61" s="109" t="s">
        <v>133</v>
      </c>
      <c r="P61" s="45"/>
      <c r="Q61" s="45"/>
      <c r="R61" s="708"/>
      <c r="S61" s="708"/>
      <c r="T61" s="708"/>
      <c r="U61" s="708"/>
      <c r="V61" s="708"/>
      <c r="W61" s="708"/>
      <c r="X61" s="109" t="s">
        <v>134</v>
      </c>
      <c r="Y61" s="109"/>
      <c r="Z61" s="109"/>
      <c r="AA61" s="109"/>
      <c r="AB61" s="109"/>
      <c r="AC61" s="109"/>
    </row>
    <row r="62" spans="1:29" ht="20.100000000000001" customHeight="1">
      <c r="A62" s="19" t="s">
        <v>135</v>
      </c>
      <c r="B62" s="19"/>
      <c r="C62" s="19"/>
      <c r="D62" s="19"/>
      <c r="E62" s="19"/>
      <c r="F62" s="19"/>
      <c r="G62" s="19"/>
      <c r="H62" s="19"/>
      <c r="I62" s="19"/>
      <c r="J62" s="19"/>
      <c r="K62" s="19"/>
      <c r="L62" s="19"/>
      <c r="M62" s="19"/>
      <c r="N62" s="19"/>
      <c r="O62" s="19"/>
      <c r="P62" s="19"/>
      <c r="Q62" s="19"/>
      <c r="R62" s="19"/>
      <c r="S62" s="19"/>
      <c r="T62" s="267" t="s">
        <v>33</v>
      </c>
      <c r="U62" s="19" t="s">
        <v>136</v>
      </c>
      <c r="V62" s="267" t="s">
        <v>33</v>
      </c>
      <c r="W62" s="19" t="s">
        <v>137</v>
      </c>
      <c r="X62" s="19"/>
      <c r="Y62" s="19"/>
      <c r="Z62" s="19"/>
      <c r="AA62" s="19"/>
      <c r="AB62" s="19"/>
      <c r="AC62" s="19"/>
    </row>
    <row r="63" spans="1:29" ht="20.100000000000001" customHeight="1">
      <c r="A63" s="19" t="s">
        <v>138</v>
      </c>
      <c r="B63" s="19"/>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row>
    <row r="64" spans="1:29" ht="20.100000000000001" customHeight="1">
      <c r="A64" s="19"/>
      <c r="B64" s="19"/>
      <c r="C64" s="19"/>
      <c r="D64" s="267" t="s">
        <v>33</v>
      </c>
      <c r="E64" s="19" t="s">
        <v>139</v>
      </c>
      <c r="F64" s="19"/>
      <c r="G64" s="19"/>
      <c r="H64" s="19"/>
      <c r="I64" s="19"/>
      <c r="J64" s="19"/>
      <c r="K64" s="267" t="s">
        <v>33</v>
      </c>
      <c r="L64" s="19" t="s">
        <v>140</v>
      </c>
      <c r="M64" s="19"/>
      <c r="N64" s="19"/>
      <c r="O64" s="19"/>
      <c r="P64" s="19"/>
      <c r="Q64" s="19"/>
      <c r="R64" s="267" t="s">
        <v>33</v>
      </c>
      <c r="S64" s="19" t="s">
        <v>141</v>
      </c>
      <c r="T64" s="19"/>
      <c r="U64" s="18"/>
      <c r="V64" s="19"/>
      <c r="W64" s="19"/>
      <c r="X64" s="19"/>
      <c r="Y64" s="19"/>
      <c r="Z64" s="19"/>
      <c r="AA64" s="19"/>
      <c r="AB64" s="19"/>
      <c r="AC64" s="19"/>
    </row>
    <row r="65" spans="1:29" ht="20.100000000000001" customHeight="1">
      <c r="A65" s="716" t="s">
        <v>142</v>
      </c>
      <c r="B65" s="716"/>
      <c r="C65" s="716"/>
      <c r="D65" s="716"/>
      <c r="E65" s="717"/>
      <c r="F65" s="717"/>
      <c r="G65" s="717"/>
      <c r="H65" s="717"/>
      <c r="I65" s="717"/>
      <c r="J65" s="717"/>
      <c r="K65" s="717"/>
      <c r="L65" s="717"/>
      <c r="M65" s="717"/>
      <c r="N65" s="717"/>
      <c r="O65" s="717"/>
      <c r="P65" s="717"/>
      <c r="Q65" s="717"/>
      <c r="R65" s="717"/>
      <c r="S65" s="717"/>
      <c r="T65" s="717"/>
      <c r="U65" s="717"/>
      <c r="V65" s="717"/>
      <c r="W65" s="717"/>
      <c r="X65" s="717"/>
      <c r="Y65" s="717"/>
      <c r="Z65" s="717"/>
      <c r="AA65" s="717"/>
      <c r="AB65" s="717"/>
      <c r="AC65" s="717"/>
    </row>
    <row r="66" spans="1:29" ht="20.100000000000001" customHeight="1">
      <c r="A66" s="712"/>
      <c r="B66" s="712"/>
      <c r="C66" s="712"/>
      <c r="D66" s="712"/>
      <c r="E66" s="712"/>
      <c r="F66" s="712"/>
      <c r="G66" s="712"/>
      <c r="H66" s="712"/>
      <c r="I66" s="712"/>
      <c r="J66" s="712"/>
      <c r="K66" s="712"/>
      <c r="L66" s="712"/>
      <c r="M66" s="712"/>
      <c r="N66" s="712"/>
      <c r="O66" s="712"/>
      <c r="P66" s="712"/>
      <c r="Q66" s="712"/>
      <c r="R66" s="712"/>
      <c r="S66" s="712"/>
      <c r="T66" s="712"/>
      <c r="U66" s="712"/>
      <c r="V66" s="712"/>
      <c r="W66" s="712"/>
      <c r="X66" s="712"/>
      <c r="Y66" s="712"/>
      <c r="Z66" s="712"/>
      <c r="AA66" s="712"/>
      <c r="AB66" s="712"/>
      <c r="AC66" s="712"/>
    </row>
    <row r="67" spans="1:29" ht="20.100000000000001" customHeight="1">
      <c r="A67" s="712"/>
      <c r="B67" s="712"/>
      <c r="C67" s="712"/>
      <c r="D67" s="712"/>
      <c r="E67" s="712"/>
      <c r="F67" s="712"/>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row>
    <row r="68" spans="1:29" ht="20.100000000000001" customHeight="1">
      <c r="A68" s="712"/>
      <c r="B68" s="712"/>
      <c r="C68" s="712"/>
      <c r="D68" s="712"/>
      <c r="E68" s="712"/>
      <c r="F68" s="712"/>
      <c r="G68" s="712"/>
      <c r="H68" s="712"/>
      <c r="I68" s="712"/>
      <c r="J68" s="712"/>
      <c r="K68" s="712"/>
      <c r="L68" s="712"/>
      <c r="M68" s="712"/>
      <c r="N68" s="712"/>
      <c r="O68" s="712"/>
      <c r="P68" s="712"/>
      <c r="Q68" s="712"/>
      <c r="R68" s="712"/>
      <c r="S68" s="712"/>
      <c r="T68" s="712"/>
      <c r="U68" s="712"/>
      <c r="V68" s="712"/>
      <c r="W68" s="712"/>
      <c r="X68" s="712"/>
      <c r="Y68" s="712"/>
      <c r="Z68" s="712"/>
      <c r="AA68" s="712"/>
      <c r="AB68" s="712"/>
      <c r="AC68" s="712"/>
    </row>
    <row r="69" spans="1:29" ht="20.100000000000001" customHeight="1">
      <c r="A69" s="713"/>
      <c r="B69" s="713"/>
      <c r="C69" s="713"/>
      <c r="D69" s="713"/>
      <c r="E69" s="713"/>
      <c r="F69" s="713"/>
      <c r="G69" s="713"/>
      <c r="H69" s="713"/>
      <c r="I69" s="713"/>
      <c r="J69" s="713"/>
      <c r="K69" s="713"/>
      <c r="L69" s="713"/>
      <c r="M69" s="713"/>
      <c r="N69" s="713"/>
      <c r="O69" s="713"/>
      <c r="P69" s="713"/>
      <c r="Q69" s="713"/>
      <c r="R69" s="713"/>
      <c r="S69" s="713"/>
      <c r="T69" s="713"/>
      <c r="U69" s="713"/>
      <c r="V69" s="713"/>
      <c r="W69" s="713"/>
      <c r="X69" s="713"/>
      <c r="Y69" s="713"/>
      <c r="Z69" s="713"/>
      <c r="AA69" s="713"/>
      <c r="AB69" s="713"/>
      <c r="AC69" s="713"/>
    </row>
    <row r="70" spans="1:29" ht="20.100000000000001" customHeight="1">
      <c r="A70" s="126" t="s">
        <v>143</v>
      </c>
      <c r="B70" s="11"/>
      <c r="C70" s="11"/>
      <c r="D70" s="11"/>
      <c r="E70" s="11"/>
      <c r="F70" s="11"/>
      <c r="G70" s="11"/>
      <c r="H70" s="11"/>
      <c r="I70" s="11" t="s">
        <v>282</v>
      </c>
      <c r="J70" s="11"/>
      <c r="K70" s="152"/>
      <c r="L70" s="125" t="s">
        <v>2</v>
      </c>
      <c r="M70" s="152"/>
      <c r="N70" s="125" t="s">
        <v>3</v>
      </c>
      <c r="O70" s="152"/>
      <c r="P70" s="126" t="s">
        <v>4</v>
      </c>
      <c r="Q70" s="125"/>
      <c r="R70" s="126"/>
      <c r="S70" s="126"/>
      <c r="T70" s="126"/>
      <c r="U70" s="126"/>
      <c r="V70" s="126"/>
      <c r="W70" s="126"/>
      <c r="X70" s="126"/>
      <c r="Y70" s="126"/>
      <c r="Z70" s="126"/>
      <c r="AA70" s="126"/>
      <c r="AB70" s="126"/>
      <c r="AC70" s="126"/>
    </row>
    <row r="71" spans="1:29" ht="20.100000000000001" customHeight="1">
      <c r="A71" s="19"/>
      <c r="B71" s="12"/>
      <c r="C71" s="12"/>
      <c r="D71" s="12"/>
      <c r="E71" s="12"/>
      <c r="F71" s="12"/>
      <c r="G71" s="12"/>
      <c r="H71" s="12"/>
      <c r="I71" s="12"/>
      <c r="J71" s="12"/>
      <c r="K71" s="19"/>
      <c r="L71" s="19"/>
      <c r="M71" s="19"/>
      <c r="N71" s="19"/>
      <c r="O71" s="19"/>
      <c r="P71" s="19"/>
      <c r="Q71" s="19"/>
      <c r="R71" s="19"/>
      <c r="S71" s="19"/>
      <c r="T71" s="19"/>
      <c r="U71" s="19"/>
      <c r="V71" s="19"/>
      <c r="W71" s="19"/>
      <c r="X71" s="19"/>
      <c r="Y71" s="19"/>
      <c r="Z71" s="19"/>
      <c r="AA71" s="19"/>
      <c r="AB71" s="19"/>
      <c r="AC71" s="19"/>
    </row>
    <row r="72" spans="1:29" ht="20.100000000000001" customHeight="1">
      <c r="A72" s="126" t="s">
        <v>144</v>
      </c>
      <c r="B72" s="11"/>
      <c r="C72" s="11"/>
      <c r="D72" s="11"/>
      <c r="E72" s="11"/>
      <c r="F72" s="11"/>
      <c r="G72" s="11"/>
      <c r="H72" s="11"/>
      <c r="I72" s="11" t="s">
        <v>282</v>
      </c>
      <c r="J72" s="11"/>
      <c r="K72" s="152"/>
      <c r="L72" s="125" t="s">
        <v>2</v>
      </c>
      <c r="M72" s="152"/>
      <c r="N72" s="125" t="s">
        <v>3</v>
      </c>
      <c r="O72" s="152"/>
      <c r="P72" s="126" t="s">
        <v>4</v>
      </c>
      <c r="Q72" s="125"/>
      <c r="R72" s="126"/>
      <c r="S72" s="126"/>
      <c r="T72" s="126"/>
      <c r="U72" s="126"/>
      <c r="V72" s="126"/>
      <c r="W72" s="126"/>
      <c r="X72" s="126"/>
      <c r="Y72" s="126"/>
      <c r="Z72" s="126"/>
      <c r="AA72" s="126"/>
      <c r="AB72" s="126"/>
      <c r="AC72" s="126"/>
    </row>
    <row r="73" spans="1:29" ht="20.100000000000001" customHeight="1">
      <c r="A73" s="19"/>
      <c r="B73" s="12"/>
      <c r="C73" s="12"/>
      <c r="D73" s="12"/>
      <c r="E73" s="12"/>
      <c r="F73" s="12"/>
      <c r="G73" s="12"/>
      <c r="H73" s="12"/>
      <c r="I73" s="12"/>
      <c r="J73" s="12"/>
      <c r="K73" s="19"/>
      <c r="L73" s="19"/>
      <c r="M73" s="19"/>
      <c r="N73" s="19"/>
      <c r="O73" s="19"/>
      <c r="P73" s="19"/>
      <c r="Q73" s="19"/>
      <c r="R73" s="19"/>
      <c r="S73" s="19"/>
      <c r="T73" s="19"/>
      <c r="U73" s="19"/>
      <c r="V73" s="19"/>
      <c r="W73" s="19"/>
      <c r="X73" s="19"/>
      <c r="Y73" s="19"/>
      <c r="Z73" s="19"/>
      <c r="AA73" s="19"/>
      <c r="AB73" s="19"/>
      <c r="AC73" s="19"/>
    </row>
    <row r="74" spans="1:29" ht="20.100000000000001" customHeight="1">
      <c r="A74" s="11" t="s">
        <v>145</v>
      </c>
      <c r="B74" s="11"/>
      <c r="C74" s="11"/>
      <c r="D74" s="11"/>
      <c r="E74" s="11"/>
      <c r="F74" s="11"/>
      <c r="G74" s="11"/>
      <c r="H74" s="11"/>
      <c r="I74" s="11"/>
      <c r="J74" s="11"/>
      <c r="K74" s="126"/>
      <c r="L74" s="126"/>
      <c r="M74" s="126"/>
      <c r="N74" s="126"/>
      <c r="O74" s="126" t="s">
        <v>16</v>
      </c>
      <c r="P74" s="714" t="s">
        <v>146</v>
      </c>
      <c r="Q74" s="714"/>
      <c r="R74" s="714"/>
      <c r="S74" s="714"/>
      <c r="T74" s="714"/>
      <c r="U74" s="714"/>
      <c r="V74" s="714"/>
      <c r="W74" s="714"/>
      <c r="X74" s="714"/>
      <c r="Y74" s="714"/>
      <c r="Z74" s="714"/>
      <c r="AA74" s="714"/>
      <c r="AB74" s="714"/>
      <c r="AC74" s="126" t="s">
        <v>100</v>
      </c>
    </row>
    <row r="75" spans="1:29" ht="20.100000000000001" customHeight="1">
      <c r="A75" s="122"/>
      <c r="B75" s="124"/>
      <c r="C75" s="124" t="s">
        <v>147</v>
      </c>
      <c r="D75" s="153"/>
      <c r="E75" s="12" t="s">
        <v>148</v>
      </c>
      <c r="F75" s="12"/>
      <c r="G75" s="12" t="s">
        <v>280</v>
      </c>
      <c r="H75" s="12"/>
      <c r="I75" s="153"/>
      <c r="J75" s="123" t="s">
        <v>2</v>
      </c>
      <c r="K75" s="20"/>
      <c r="L75" s="122" t="s">
        <v>3</v>
      </c>
      <c r="M75" s="20"/>
      <c r="N75" s="19" t="s">
        <v>4</v>
      </c>
      <c r="O75" s="19" t="s">
        <v>16</v>
      </c>
      <c r="P75" s="715"/>
      <c r="Q75" s="715"/>
      <c r="R75" s="715"/>
      <c r="S75" s="715"/>
      <c r="T75" s="715"/>
      <c r="U75" s="715"/>
      <c r="V75" s="715"/>
      <c r="W75" s="715"/>
      <c r="X75" s="715"/>
      <c r="Y75" s="715"/>
      <c r="Z75" s="715"/>
      <c r="AA75" s="715"/>
      <c r="AB75" s="715"/>
      <c r="AC75" s="19" t="s">
        <v>100</v>
      </c>
    </row>
    <row r="76" spans="1:29" ht="20.100000000000001" customHeight="1">
      <c r="A76" s="122"/>
      <c r="B76" s="124"/>
      <c r="C76" s="124" t="s">
        <v>147</v>
      </c>
      <c r="D76" s="153"/>
      <c r="E76" s="12" t="s">
        <v>148</v>
      </c>
      <c r="F76" s="12"/>
      <c r="G76" s="12" t="s">
        <v>280</v>
      </c>
      <c r="H76" s="12"/>
      <c r="I76" s="153"/>
      <c r="J76" s="123" t="s">
        <v>2</v>
      </c>
      <c r="K76" s="20"/>
      <c r="L76" s="122" t="s">
        <v>3</v>
      </c>
      <c r="M76" s="20"/>
      <c r="N76" s="19" t="s">
        <v>4</v>
      </c>
      <c r="O76" s="19" t="s">
        <v>16</v>
      </c>
      <c r="P76" s="715"/>
      <c r="Q76" s="715"/>
      <c r="R76" s="715"/>
      <c r="S76" s="715"/>
      <c r="T76" s="715"/>
      <c r="U76" s="715"/>
      <c r="V76" s="715"/>
      <c r="W76" s="715"/>
      <c r="X76" s="715"/>
      <c r="Y76" s="715"/>
      <c r="Z76" s="715"/>
      <c r="AA76" s="715"/>
      <c r="AB76" s="715"/>
      <c r="AC76" s="19" t="s">
        <v>100</v>
      </c>
    </row>
    <row r="77" spans="1:29" ht="20.100000000000001" customHeight="1">
      <c r="A77" s="122"/>
      <c r="B77" s="124"/>
      <c r="C77" s="124" t="s">
        <v>147</v>
      </c>
      <c r="D77" s="153"/>
      <c r="E77" s="12" t="s">
        <v>148</v>
      </c>
      <c r="F77" s="12"/>
      <c r="G77" s="12" t="s">
        <v>280</v>
      </c>
      <c r="H77" s="12"/>
      <c r="I77" s="153"/>
      <c r="J77" s="123" t="s">
        <v>2</v>
      </c>
      <c r="K77" s="20"/>
      <c r="L77" s="122" t="s">
        <v>3</v>
      </c>
      <c r="M77" s="20"/>
      <c r="N77" s="19" t="s">
        <v>4</v>
      </c>
      <c r="O77" s="19" t="s">
        <v>16</v>
      </c>
      <c r="P77" s="715"/>
      <c r="Q77" s="715"/>
      <c r="R77" s="715"/>
      <c r="S77" s="715"/>
      <c r="T77" s="715"/>
      <c r="U77" s="715"/>
      <c r="V77" s="715"/>
      <c r="W77" s="715"/>
      <c r="X77" s="715"/>
      <c r="Y77" s="715"/>
      <c r="Z77" s="715"/>
      <c r="AA77" s="715"/>
      <c r="AB77" s="715"/>
      <c r="AC77" s="19" t="s">
        <v>100</v>
      </c>
    </row>
    <row r="78" spans="1:29" ht="20.100000000000001" customHeight="1">
      <c r="A78" s="19"/>
      <c r="B78" s="12"/>
      <c r="C78" s="12"/>
      <c r="D78" s="12"/>
      <c r="E78" s="12"/>
      <c r="F78" s="12"/>
      <c r="G78" s="12"/>
      <c r="H78" s="12"/>
      <c r="I78" s="12"/>
      <c r="J78" s="12"/>
      <c r="K78" s="19"/>
      <c r="L78" s="19"/>
      <c r="M78" s="19"/>
      <c r="N78" s="19"/>
      <c r="O78" s="19"/>
      <c r="P78" s="19"/>
      <c r="Q78" s="19"/>
      <c r="R78" s="19"/>
      <c r="S78" s="19"/>
      <c r="T78" s="19"/>
      <c r="U78" s="19"/>
      <c r="V78" s="19"/>
      <c r="W78" s="19"/>
      <c r="X78" s="19"/>
      <c r="Y78" s="19"/>
      <c r="Z78" s="19"/>
      <c r="AA78" s="19"/>
      <c r="AB78" s="19"/>
      <c r="AC78" s="19"/>
    </row>
    <row r="79" spans="1:29" ht="20.100000000000001" customHeight="1">
      <c r="A79" s="126" t="s">
        <v>3289</v>
      </c>
      <c r="B79" s="126"/>
      <c r="C79" s="126"/>
      <c r="D79" s="126"/>
      <c r="E79" s="126"/>
      <c r="F79" s="126"/>
      <c r="G79" s="126"/>
      <c r="H79" s="466"/>
      <c r="I79" s="466"/>
      <c r="J79" s="466"/>
      <c r="K79" s="466"/>
      <c r="L79" s="466"/>
      <c r="M79" s="466"/>
      <c r="N79" s="466"/>
      <c r="O79" s="466"/>
      <c r="P79" s="466"/>
      <c r="Q79" s="466"/>
      <c r="R79" s="466"/>
      <c r="S79" s="466"/>
      <c r="T79" s="466"/>
      <c r="U79" s="466"/>
      <c r="V79" s="466"/>
      <c r="W79" s="466"/>
      <c r="X79" s="466"/>
      <c r="Y79" s="466"/>
      <c r="Z79" s="466"/>
      <c r="AA79" s="466"/>
      <c r="AB79" s="466"/>
      <c r="AC79" s="466"/>
    </row>
    <row r="80" spans="1:29" ht="20.100000000000001" customHeight="1">
      <c r="A80" s="140"/>
      <c r="B80" s="140"/>
      <c r="C80" s="146" t="s">
        <v>3291</v>
      </c>
      <c r="D80" s="140"/>
      <c r="E80" s="140"/>
      <c r="F80" s="140"/>
      <c r="G80" s="140"/>
      <c r="H80" s="140"/>
      <c r="I80" s="140"/>
      <c r="J80" s="267" t="s">
        <v>33</v>
      </c>
      <c r="K80" s="467" t="s">
        <v>3294</v>
      </c>
      <c r="L80" s="140"/>
      <c r="M80" s="267" t="s">
        <v>33</v>
      </c>
      <c r="N80" s="467" t="s">
        <v>3295</v>
      </c>
      <c r="O80" s="112"/>
      <c r="P80" s="140"/>
      <c r="Q80" s="140"/>
      <c r="R80" s="140"/>
      <c r="S80" s="140"/>
      <c r="T80" s="140"/>
      <c r="U80" s="140"/>
      <c r="V80" s="140"/>
      <c r="W80" s="140"/>
      <c r="X80" s="140"/>
      <c r="Y80" s="140"/>
      <c r="Z80" s="140"/>
      <c r="AA80" s="140"/>
      <c r="AB80" s="140"/>
      <c r="AC80" s="140"/>
    </row>
    <row r="81" spans="1:29" ht="20.100000000000001" customHeight="1">
      <c r="A81" s="140"/>
      <c r="B81" s="140"/>
      <c r="C81" s="146" t="s">
        <v>3290</v>
      </c>
      <c r="D81" s="140"/>
      <c r="E81" s="140"/>
      <c r="F81" s="140"/>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row>
    <row r="82" spans="1:29" ht="20.100000000000001" customHeight="1">
      <c r="A82" s="140"/>
      <c r="B82" s="140"/>
      <c r="C82" s="140"/>
      <c r="D82" s="267" t="s">
        <v>33</v>
      </c>
      <c r="E82" s="112" t="s">
        <v>3292</v>
      </c>
      <c r="F82" s="140"/>
      <c r="G82" s="140"/>
      <c r="H82" s="140"/>
      <c r="I82" s="140"/>
      <c r="J82" s="140"/>
      <c r="K82" s="140"/>
      <c r="L82" s="140"/>
      <c r="M82" s="140"/>
      <c r="N82" s="140"/>
      <c r="O82" s="140"/>
      <c r="P82" s="140"/>
      <c r="Q82" s="140"/>
      <c r="R82" s="140"/>
      <c r="S82" s="140"/>
      <c r="T82" s="140"/>
      <c r="U82" s="140"/>
      <c r="V82" s="140"/>
      <c r="W82" s="140"/>
      <c r="X82" s="140"/>
      <c r="Y82" s="140"/>
      <c r="Z82" s="140"/>
      <c r="AA82" s="140"/>
      <c r="AB82" s="140"/>
      <c r="AC82" s="140"/>
    </row>
    <row r="83" spans="1:29" ht="20.100000000000001" customHeight="1">
      <c r="A83" s="151"/>
      <c r="B83" s="151"/>
      <c r="C83" s="151"/>
      <c r="D83" s="267" t="s">
        <v>33</v>
      </c>
      <c r="E83" s="147" t="s">
        <v>3293</v>
      </c>
      <c r="F83" s="151"/>
      <c r="G83" s="151"/>
      <c r="H83" s="151"/>
      <c r="I83" s="151"/>
      <c r="J83" s="151"/>
      <c r="K83" s="151"/>
      <c r="L83" s="151"/>
      <c r="M83" s="151"/>
      <c r="N83" s="151"/>
      <c r="O83" s="151"/>
      <c r="P83" s="151"/>
      <c r="Q83" s="151"/>
      <c r="R83" s="151"/>
      <c r="S83" s="151"/>
      <c r="T83" s="151"/>
      <c r="U83" s="151"/>
      <c r="V83" s="151"/>
      <c r="W83" s="151"/>
      <c r="X83" s="151"/>
      <c r="Y83" s="151"/>
      <c r="Z83" s="151"/>
      <c r="AA83" s="151"/>
      <c r="AB83" s="151"/>
      <c r="AC83" s="151"/>
    </row>
    <row r="84" spans="1:29" ht="20.100000000000001" customHeight="1">
      <c r="A84" s="126" t="s">
        <v>3287</v>
      </c>
      <c r="B84" s="126"/>
      <c r="C84" s="126"/>
      <c r="D84" s="126"/>
      <c r="E84" s="126"/>
      <c r="F84" s="126"/>
      <c r="G84" s="126"/>
      <c r="H84" s="718"/>
      <c r="I84" s="718"/>
      <c r="J84" s="718"/>
      <c r="K84" s="718"/>
      <c r="L84" s="718"/>
      <c r="M84" s="718"/>
      <c r="N84" s="718"/>
      <c r="O84" s="718"/>
      <c r="P84" s="718"/>
      <c r="Q84" s="718"/>
      <c r="R84" s="718"/>
      <c r="S84" s="718"/>
      <c r="T84" s="718"/>
      <c r="U84" s="718"/>
      <c r="V84" s="718"/>
      <c r="W84" s="718"/>
      <c r="X84" s="718"/>
      <c r="Y84" s="718"/>
      <c r="Z84" s="718"/>
      <c r="AA84" s="718"/>
      <c r="AB84" s="718"/>
      <c r="AC84" s="718"/>
    </row>
    <row r="85" spans="1:29" ht="20.100000000000001" customHeight="1">
      <c r="A85" s="140"/>
      <c r="B85" s="140"/>
      <c r="C85" s="712"/>
      <c r="D85" s="712"/>
      <c r="E85" s="712"/>
      <c r="F85" s="712"/>
      <c r="G85" s="712"/>
      <c r="H85" s="712"/>
      <c r="I85" s="712"/>
      <c r="J85" s="712"/>
      <c r="K85" s="712"/>
      <c r="L85" s="712"/>
      <c r="M85" s="712"/>
      <c r="N85" s="712"/>
      <c r="O85" s="712"/>
      <c r="P85" s="712"/>
      <c r="Q85" s="712"/>
      <c r="R85" s="712"/>
      <c r="S85" s="712"/>
      <c r="T85" s="712"/>
      <c r="U85" s="712"/>
      <c r="V85" s="712"/>
      <c r="W85" s="712"/>
      <c r="X85" s="712"/>
      <c r="Y85" s="712"/>
      <c r="Z85" s="712"/>
      <c r="AA85" s="712"/>
      <c r="AB85" s="712"/>
      <c r="AC85" s="712"/>
    </row>
    <row r="86" spans="1:29" ht="20.100000000000001" customHeight="1">
      <c r="A86" s="151"/>
      <c r="B86" s="151"/>
      <c r="C86" s="713"/>
      <c r="D86" s="713"/>
      <c r="E86" s="713"/>
      <c r="F86" s="713"/>
      <c r="G86" s="713"/>
      <c r="H86" s="713"/>
      <c r="I86" s="713"/>
      <c r="J86" s="713"/>
      <c r="K86" s="713"/>
      <c r="L86" s="713"/>
      <c r="M86" s="713"/>
      <c r="N86" s="713"/>
      <c r="O86" s="713"/>
      <c r="P86" s="713"/>
      <c r="Q86" s="713"/>
      <c r="R86" s="713"/>
      <c r="S86" s="713"/>
      <c r="T86" s="713"/>
      <c r="U86" s="713"/>
      <c r="V86" s="713"/>
      <c r="W86" s="713"/>
      <c r="X86" s="713"/>
      <c r="Y86" s="713"/>
      <c r="Z86" s="713"/>
      <c r="AA86" s="713"/>
      <c r="AB86" s="713"/>
      <c r="AC86" s="713"/>
    </row>
    <row r="87" spans="1:29" ht="20.100000000000001" customHeight="1">
      <c r="A87" s="126" t="s">
        <v>3288</v>
      </c>
      <c r="B87" s="126"/>
      <c r="C87" s="126"/>
      <c r="D87" s="126"/>
      <c r="E87" s="718"/>
      <c r="F87" s="718"/>
      <c r="G87" s="718"/>
      <c r="H87" s="718"/>
      <c r="I87" s="718"/>
      <c r="J87" s="718"/>
      <c r="K87" s="718"/>
      <c r="L87" s="718"/>
      <c r="M87" s="718"/>
      <c r="N87" s="718"/>
      <c r="O87" s="718"/>
      <c r="P87" s="718"/>
      <c r="Q87" s="718"/>
      <c r="R87" s="718"/>
      <c r="S87" s="718"/>
      <c r="T87" s="718"/>
      <c r="U87" s="718"/>
      <c r="V87" s="718"/>
      <c r="W87" s="718"/>
      <c r="X87" s="718"/>
      <c r="Y87" s="718"/>
      <c r="Z87" s="718"/>
      <c r="AA87" s="718"/>
      <c r="AB87" s="718"/>
      <c r="AC87" s="718"/>
    </row>
    <row r="88" spans="1:29" ht="20.100000000000001" customHeight="1">
      <c r="A88" s="140"/>
      <c r="B88" s="140"/>
      <c r="C88" s="712" t="str">
        <f>IF(【申請書】第一面!$AD$5="計画変更","【計画変更の概要】","")</f>
        <v/>
      </c>
      <c r="D88" s="712"/>
      <c r="E88" s="712"/>
      <c r="F88" s="712"/>
      <c r="G88" s="712"/>
      <c r="H88" s="712"/>
      <c r="I88" s="712"/>
      <c r="J88" s="712"/>
      <c r="K88" s="712"/>
      <c r="L88" s="712"/>
      <c r="M88" s="712"/>
      <c r="N88" s="712"/>
      <c r="O88" s="712"/>
      <c r="P88" s="712"/>
      <c r="Q88" s="712"/>
      <c r="R88" s="712"/>
      <c r="S88" s="712"/>
      <c r="T88" s="712"/>
      <c r="U88" s="712"/>
      <c r="V88" s="712"/>
      <c r="W88" s="712"/>
      <c r="X88" s="712"/>
      <c r="Y88" s="712"/>
      <c r="Z88" s="712"/>
      <c r="AA88" s="712"/>
      <c r="AB88" s="712"/>
      <c r="AC88" s="712"/>
    </row>
    <row r="89" spans="1:29" ht="20.100000000000001" customHeight="1">
      <c r="A89" s="140"/>
      <c r="B89" s="140"/>
      <c r="C89" s="712" t="str">
        <f>IF(【申請書】第一面!$AD$5="計画変更",【申請書】第一面!C31,"")</f>
        <v/>
      </c>
      <c r="D89" s="712"/>
      <c r="E89" s="712"/>
      <c r="F89" s="712"/>
      <c r="G89" s="712"/>
      <c r="H89" s="712"/>
      <c r="I89" s="712"/>
      <c r="J89" s="712"/>
      <c r="K89" s="712"/>
      <c r="L89" s="712"/>
      <c r="M89" s="712"/>
      <c r="N89" s="712"/>
      <c r="O89" s="712"/>
      <c r="P89" s="712"/>
      <c r="Q89" s="712"/>
      <c r="R89" s="712"/>
      <c r="S89" s="712"/>
      <c r="T89" s="712"/>
      <c r="U89" s="712"/>
      <c r="V89" s="712"/>
      <c r="W89" s="712"/>
      <c r="X89" s="712"/>
      <c r="Y89" s="712"/>
      <c r="Z89" s="712"/>
      <c r="AA89" s="712"/>
      <c r="AB89" s="712"/>
      <c r="AC89" s="712"/>
    </row>
    <row r="90" spans="1:29" ht="20.100000000000001" customHeight="1">
      <c r="A90" s="140"/>
      <c r="B90" s="140"/>
      <c r="C90" s="712" t="str">
        <f>IF(【申請書】第一面!$AD$5="計画変更",【申請書】第一面!C32,"")</f>
        <v/>
      </c>
      <c r="D90" s="712"/>
      <c r="E90" s="712"/>
      <c r="F90" s="712"/>
      <c r="G90" s="712"/>
      <c r="H90" s="712"/>
      <c r="I90" s="712"/>
      <c r="J90" s="712"/>
      <c r="K90" s="712"/>
      <c r="L90" s="712"/>
      <c r="M90" s="712"/>
      <c r="N90" s="712"/>
      <c r="O90" s="712"/>
      <c r="P90" s="712"/>
      <c r="Q90" s="712"/>
      <c r="R90" s="712"/>
      <c r="S90" s="712"/>
      <c r="T90" s="712"/>
      <c r="U90" s="712"/>
      <c r="V90" s="712"/>
      <c r="W90" s="712"/>
      <c r="X90" s="712"/>
      <c r="Y90" s="712"/>
      <c r="Z90" s="712"/>
      <c r="AA90" s="712"/>
      <c r="AB90" s="712"/>
      <c r="AC90" s="712"/>
    </row>
    <row r="91" spans="1:29" ht="20.100000000000001" customHeight="1">
      <c r="A91" s="140"/>
      <c r="B91" s="140"/>
      <c r="C91" s="712" t="str">
        <f>IF(【申請書】第一面!$AD$5="計画変更",【申請書】第一面!C33,"")</f>
        <v/>
      </c>
      <c r="D91" s="712"/>
      <c r="E91" s="712"/>
      <c r="F91" s="712"/>
      <c r="G91" s="712"/>
      <c r="H91" s="712"/>
      <c r="I91" s="712"/>
      <c r="J91" s="712"/>
      <c r="K91" s="712"/>
      <c r="L91" s="712"/>
      <c r="M91" s="712"/>
      <c r="N91" s="712"/>
      <c r="O91" s="712"/>
      <c r="P91" s="712"/>
      <c r="Q91" s="712"/>
      <c r="R91" s="712"/>
      <c r="S91" s="712"/>
      <c r="T91" s="712"/>
      <c r="U91" s="712"/>
      <c r="V91" s="712"/>
      <c r="W91" s="712"/>
      <c r="X91" s="712"/>
      <c r="Y91" s="712"/>
      <c r="Z91" s="712"/>
      <c r="AA91" s="712"/>
      <c r="AB91" s="712"/>
      <c r="AC91" s="712"/>
    </row>
    <row r="92" spans="1:29" ht="20.100000000000001" customHeight="1">
      <c r="A92" s="140"/>
      <c r="B92" s="140"/>
      <c r="C92" s="712" t="str">
        <f>IF(【申請書】第一面!$AD$5="計画変更",【申請書】第一面!C34,"")</f>
        <v/>
      </c>
      <c r="D92" s="712"/>
      <c r="E92" s="712"/>
      <c r="F92" s="712"/>
      <c r="G92" s="712"/>
      <c r="H92" s="712"/>
      <c r="I92" s="712"/>
      <c r="J92" s="712"/>
      <c r="K92" s="712"/>
      <c r="L92" s="712"/>
      <c r="M92" s="712"/>
      <c r="N92" s="712"/>
      <c r="O92" s="712"/>
      <c r="P92" s="712"/>
      <c r="Q92" s="712"/>
      <c r="R92" s="712"/>
      <c r="S92" s="712"/>
      <c r="T92" s="712"/>
      <c r="U92" s="712"/>
      <c r="V92" s="712"/>
      <c r="W92" s="712"/>
      <c r="X92" s="712"/>
      <c r="Y92" s="712"/>
      <c r="Z92" s="712"/>
      <c r="AA92" s="712"/>
      <c r="AB92" s="712"/>
      <c r="AC92" s="712"/>
    </row>
    <row r="93" spans="1:29" ht="20.100000000000001" customHeight="1">
      <c r="A93" s="140"/>
      <c r="B93" s="140"/>
      <c r="C93" s="712" t="str">
        <f>IF(【申請書】第一面!$AD$5="計画変更",【申請書】第一面!C35,"")</f>
        <v/>
      </c>
      <c r="D93" s="712"/>
      <c r="E93" s="712"/>
      <c r="F93" s="712"/>
      <c r="G93" s="712"/>
      <c r="H93" s="712"/>
      <c r="I93" s="712"/>
      <c r="J93" s="712"/>
      <c r="K93" s="712"/>
      <c r="L93" s="712"/>
      <c r="M93" s="712"/>
      <c r="N93" s="712"/>
      <c r="O93" s="712"/>
      <c r="P93" s="712"/>
      <c r="Q93" s="712"/>
      <c r="R93" s="712"/>
      <c r="S93" s="712"/>
      <c r="T93" s="712"/>
      <c r="U93" s="712"/>
      <c r="V93" s="712"/>
      <c r="W93" s="712"/>
      <c r="X93" s="712"/>
      <c r="Y93" s="712"/>
      <c r="Z93" s="712"/>
      <c r="AA93" s="712"/>
      <c r="AB93" s="712"/>
      <c r="AC93" s="712"/>
    </row>
    <row r="94" spans="1:29" ht="20.100000000000001" customHeight="1">
      <c r="A94" s="151"/>
      <c r="B94" s="151"/>
      <c r="C94" s="713" t="str">
        <f>IF(【申請書】第一面!$AD$5="計画変更",【申請書】第一面!C36,"")</f>
        <v/>
      </c>
      <c r="D94" s="713"/>
      <c r="E94" s="713"/>
      <c r="F94" s="713"/>
      <c r="G94" s="713"/>
      <c r="H94" s="713"/>
      <c r="I94" s="713"/>
      <c r="J94" s="713"/>
      <c r="K94" s="713"/>
      <c r="L94" s="713"/>
      <c r="M94" s="713"/>
      <c r="N94" s="713"/>
      <c r="O94" s="713"/>
      <c r="P94" s="713"/>
      <c r="Q94" s="713"/>
      <c r="R94" s="713"/>
      <c r="S94" s="713"/>
      <c r="T94" s="713"/>
      <c r="U94" s="713"/>
      <c r="V94" s="713"/>
      <c r="W94" s="713"/>
      <c r="X94" s="713"/>
      <c r="Y94" s="713"/>
      <c r="Z94" s="713"/>
      <c r="AA94" s="713"/>
      <c r="AB94" s="713"/>
      <c r="AC94" s="713"/>
    </row>
  </sheetData>
  <sheetProtection sheet="1" objects="1" scenarios="1"/>
  <mergeCells count="110">
    <mergeCell ref="J42:N42"/>
    <mergeCell ref="P42:T42"/>
    <mergeCell ref="V42:Z42"/>
    <mergeCell ref="J21:M21"/>
    <mergeCell ref="J22:M22"/>
    <mergeCell ref="J16:M16"/>
    <mergeCell ref="O16:R16"/>
    <mergeCell ref="T16:W16"/>
    <mergeCell ref="J18:M18"/>
    <mergeCell ref="O18:R18"/>
    <mergeCell ref="T18:W18"/>
    <mergeCell ref="J20:M20"/>
    <mergeCell ref="O20:R20"/>
    <mergeCell ref="T20:W20"/>
    <mergeCell ref="S23:U23"/>
    <mergeCell ref="E87:AC87"/>
    <mergeCell ref="C88:AC88"/>
    <mergeCell ref="C94:AC94"/>
    <mergeCell ref="P76:AB76"/>
    <mergeCell ref="P77:AB77"/>
    <mergeCell ref="H84:AC84"/>
    <mergeCell ref="C85:AC85"/>
    <mergeCell ref="C86:AC86"/>
    <mergeCell ref="C89:AC89"/>
    <mergeCell ref="C90:AC90"/>
    <mergeCell ref="C91:AC91"/>
    <mergeCell ref="C92:AC92"/>
    <mergeCell ref="C93:AC93"/>
    <mergeCell ref="A66:AC66"/>
    <mergeCell ref="A68:AC68"/>
    <mergeCell ref="A69:AC69"/>
    <mergeCell ref="P74:AB74"/>
    <mergeCell ref="P75:AB75"/>
    <mergeCell ref="J60:N60"/>
    <mergeCell ref="P60:T60"/>
    <mergeCell ref="H61:N61"/>
    <mergeCell ref="R61:W61"/>
    <mergeCell ref="A65:AC65"/>
    <mergeCell ref="A67:AC67"/>
    <mergeCell ref="L55:N55"/>
    <mergeCell ref="L56:N56"/>
    <mergeCell ref="J58:M58"/>
    <mergeCell ref="P58:S58"/>
    <mergeCell ref="J59:N59"/>
    <mergeCell ref="P59:T59"/>
    <mergeCell ref="J30:N30"/>
    <mergeCell ref="P30:T30"/>
    <mergeCell ref="V30:Z30"/>
    <mergeCell ref="J37:N37"/>
    <mergeCell ref="P37:T37"/>
    <mergeCell ref="V37:Z37"/>
    <mergeCell ref="J39:N39"/>
    <mergeCell ref="P39:T39"/>
    <mergeCell ref="V39:Z39"/>
    <mergeCell ref="J41:N41"/>
    <mergeCell ref="P41:T41"/>
    <mergeCell ref="V41:Z41"/>
    <mergeCell ref="J43:N43"/>
    <mergeCell ref="P43:T43"/>
    <mergeCell ref="V43:Z43"/>
    <mergeCell ref="J44:N44"/>
    <mergeCell ref="P44:T44"/>
    <mergeCell ref="V44:Z44"/>
    <mergeCell ref="A1:AC1"/>
    <mergeCell ref="F3:AC3"/>
    <mergeCell ref="F4:AC4"/>
    <mergeCell ref="E7:I7"/>
    <mergeCell ref="M9:AC9"/>
    <mergeCell ref="J33:N33"/>
    <mergeCell ref="J35:N35"/>
    <mergeCell ref="P35:T35"/>
    <mergeCell ref="V35:Z35"/>
    <mergeCell ref="L11:P11"/>
    <mergeCell ref="L12:P12"/>
    <mergeCell ref="S24:U24"/>
    <mergeCell ref="F25:AC25"/>
    <mergeCell ref="K26:N26"/>
    <mergeCell ref="P26:AB26"/>
    <mergeCell ref="J15:M15"/>
    <mergeCell ref="O15:R15"/>
    <mergeCell ref="T15:W15"/>
    <mergeCell ref="T14:W14"/>
    <mergeCell ref="O14:R14"/>
    <mergeCell ref="J14:M14"/>
    <mergeCell ref="J32:N32"/>
    <mergeCell ref="P32:T32"/>
    <mergeCell ref="V32:Z32"/>
    <mergeCell ref="J45:N45"/>
    <mergeCell ref="P45:T45"/>
    <mergeCell ref="V45:Z45"/>
    <mergeCell ref="J46:N46"/>
    <mergeCell ref="P46:T46"/>
    <mergeCell ref="V46:Z46"/>
    <mergeCell ref="J52:N52"/>
    <mergeCell ref="J53:N53"/>
    <mergeCell ref="J48:N48"/>
    <mergeCell ref="P48:T48"/>
    <mergeCell ref="V48:Z48"/>
    <mergeCell ref="J49:N49"/>
    <mergeCell ref="P49:T49"/>
    <mergeCell ref="V49:Z49"/>
    <mergeCell ref="J47:N47"/>
    <mergeCell ref="J51:N51"/>
    <mergeCell ref="P47:T47"/>
    <mergeCell ref="V47:Z47"/>
    <mergeCell ref="J50:N50"/>
    <mergeCell ref="P50:T50"/>
    <mergeCell ref="V50:Z50"/>
    <mergeCell ref="P51:T51"/>
    <mergeCell ref="V51:Z51"/>
  </mergeCells>
  <phoneticPr fontId="10"/>
  <dataValidations count="7">
    <dataValidation type="list" allowBlank="1" showInputMessage="1" showErrorMessage="1" sqref="D65554:D65555 D131090:D131091 D196626:D196627 D262162:D262163 D327698:D327699 D393234:D393235 D458770:D458771 D524306:D524307 D589842:D589843 D655378:D655379 D720914:D720915 D786450:D786451 D851986:D851987 D917522:D917523 D983058:D983059 X28 X65576 X131112 X196648 X262184 X327720 X393256 X458792 X524328 X589864 X655400 X720936 X786472 X852008 X917544 X983080 P983058 K65554:K65556 K131090:K131092 K196626:K196628 K262162:K262164 K327698:K327700 K393234:K393236 K458770:K458772 K524306:K524308 K589842:K589844 K655378:K655380 K720914:K720916 K786450:K786452 K851986:K851988 K917522:K917524 K983058:K983060 V6 V65554 V131090 V196626 V262162 V327698 V393234 V458770 V524306 V589842 V655378 V720914 V786450 V851986 V917522 V983058 D6:D7 P65556 P131092 P196628 P262164 P327700 P393236 P458772 P524308 P589844 P655380 P720916 P786452 P851988 P917524 P983060 V8 V65556 V131092 V196628 V262164 V327700 V393236 V458772 V524308 V589844 V655380 V720916 V786452 V851988 V917524 V983060 C28 C65576 C131112 C196648 C262184 C327720 C393256 C458792 C524328 C589864 C655400 C720936 C786472 C852008 C917544 C983080 F28 F65576 F131112 F196648 F262184 F327720 F393256 F458792 F524328 F589864 F655400 F720936 F786472 F852008 F917544 F983080 L28 L65576 L131112 L196648 L262184 L327720 L393256 L458792 L524328 L589864 L655400 L720936 L786472 L852008 L917544 L983080 I28 I65576 I131112 I196648 I262184 I327720 I393256 I458792 I524328 I589864 I655400 I720936 I786472 I852008 I917544 I983080 S28 S65576 S131112 S196648 S262184 S327720 S393256 S458792 S524328 S589864 S655400 S720936 S786472 S852008 S917544 S983080 O28 O65576 O131112 O196648 O262184 O327720 O393256 O458792 O524328 O589864 O655400 O720936 O786472 O852008 O917544 O983080 P6 P65554 P131090 P196626 P262162 P327698 P393234 P458770 P524306 P589842 P655378 P720914 P786450 P851986 P917522 K6:K8 F8 Q8 D64 U64 V62 K64 R64 T62 D82:D83 J80 M80" xr:uid="{00000000-0002-0000-0300-000000000000}">
      <formula1>"□,■"</formula1>
    </dataValidation>
    <dataValidation type="custom" allowBlank="1" showInputMessage="1" showErrorMessage="1" sqref="P32:T32 J18 J41:N52 J14:J15 J20 O14:O15 T14:T15 S23:U24 J35:N37 P39:T39 P35:T37 J39:N39 P41:T51 P30:T30 J30:N30 J32:N32" xr:uid="{00000000-0002-0000-0300-000001000000}">
      <formula1>J14-ROUNDDOWN(J14,2)=0</formula1>
    </dataValidation>
    <dataValidation type="list" allowBlank="1" showInputMessage="1" showErrorMessage="1" sqref="O16 T16 J16" xr:uid="{00000000-0002-0000-0300-000002000000}">
      <formula1>"第一種低層住居,第二種低層住居,第一種中高層住居,第二種中高層住居,第一種住居,第二種住居,準住居,田園住居,近隣商業,商業,準工業,工業,工業専用,指定なし"</formula1>
    </dataValidation>
    <dataValidation imeMode="on" allowBlank="1" showInputMessage="1" showErrorMessage="1" sqref="F3:AC4 M9:AC9 F25:AC25 A88:C94 P59:T59 H61:N61 R61:W61 A85:C86 A66:A69 B66:AC66 B68:AC69 A80:C83" xr:uid="{00000000-0002-0000-0300-000003000000}"/>
    <dataValidation type="list" errorStyle="information" imeMode="halfAlpha" allowBlank="1" showInputMessage="1" sqref="K26:N26" xr:uid="{00000000-0002-0000-0300-000004000000}">
      <formula1>"08010,08060,      　　　"</formula1>
    </dataValidation>
    <dataValidation type="list" allowBlank="1" showInputMessage="1" sqref="P26:AB26" xr:uid="{00000000-0002-0000-0300-000005000000}">
      <formula1>"一戸建ての住宅,　　　　"</formula1>
    </dataValidation>
    <dataValidation type="list" allowBlank="1" showInputMessage="1" sqref="P75:AB77" xr:uid="{00000000-0002-0000-0300-000006000000}">
      <formula1>"屋根工事,屋根葺き工事及び構造耐力上主要な軸組又は耐力壁の工事,屋根の小屋組工事及び構造耐力上主要な軸組又は耐力壁の工事,         "</formula1>
    </dataValidation>
  </dataValidations>
  <pageMargins left="0.78740157480314965" right="0.59055118110236227" top="0.41666666666666669" bottom="1.0416666666666666E-2" header="0.51181102362204722" footer="0.15748031496062992"/>
  <pageSetup paperSize="9" scale="97" orientation="portrait" blackAndWhite="1" r:id="rId1"/>
  <headerFooter alignWithMargins="0">
    <oddFooter xml:space="preserve">&amp;R&amp;9
</oddFooter>
  </headerFooter>
  <rowBreaks count="1" manualBreakCount="1">
    <brk id="53" max="28"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59999389629810485"/>
  </sheetPr>
  <dimension ref="A1:AE80"/>
  <sheetViews>
    <sheetView showZeros="0" view="pageBreakPreview" zoomScaleNormal="100" zoomScaleSheetLayoutView="100" workbookViewId="0">
      <selection activeCell="C10" sqref="C10"/>
    </sheetView>
  </sheetViews>
  <sheetFormatPr defaultColWidth="9" defaultRowHeight="12"/>
  <cols>
    <col min="1" max="28" width="3" style="21" customWidth="1"/>
    <col min="29" max="29" width="8.375" style="21" customWidth="1"/>
    <col min="30" max="16384" width="9" style="21"/>
  </cols>
  <sheetData>
    <row r="1" spans="1:29" ht="17.100000000000001" customHeight="1">
      <c r="A1" s="739" t="s">
        <v>149</v>
      </c>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row>
    <row r="2" spans="1:29" ht="17.100000000000001" customHeight="1">
      <c r="A2" s="740" t="s">
        <v>150</v>
      </c>
      <c r="B2" s="740"/>
      <c r="C2" s="740"/>
      <c r="D2" s="740"/>
      <c r="E2" s="740"/>
      <c r="F2" s="740"/>
      <c r="G2" s="740"/>
      <c r="H2" s="740"/>
      <c r="I2" s="740"/>
      <c r="J2" s="740"/>
      <c r="K2" s="740"/>
      <c r="L2" s="740"/>
      <c r="M2" s="740"/>
      <c r="N2" s="740"/>
      <c r="O2" s="740"/>
      <c r="P2" s="740"/>
      <c r="Q2" s="740"/>
      <c r="R2" s="740"/>
      <c r="S2" s="740"/>
      <c r="T2" s="740"/>
      <c r="U2" s="740"/>
      <c r="V2" s="740"/>
      <c r="W2" s="740"/>
      <c r="X2" s="740"/>
      <c r="Y2" s="740"/>
      <c r="Z2" s="740"/>
      <c r="AA2" s="740"/>
      <c r="AB2" s="740"/>
      <c r="AC2" s="740"/>
    </row>
    <row r="3" spans="1:29" s="24" customFormat="1" ht="17.100000000000001" customHeight="1">
      <c r="A3" s="22" t="s">
        <v>151</v>
      </c>
      <c r="B3" s="22"/>
      <c r="C3" s="22"/>
      <c r="D3" s="22"/>
      <c r="E3" s="23"/>
      <c r="F3" s="23"/>
      <c r="G3" s="741"/>
      <c r="H3" s="741"/>
      <c r="I3" s="741"/>
      <c r="J3" s="741"/>
      <c r="K3" s="741"/>
      <c r="L3" s="23"/>
      <c r="M3" s="23"/>
      <c r="N3" s="23"/>
      <c r="O3" s="23"/>
      <c r="P3" s="23"/>
      <c r="Q3" s="23"/>
      <c r="R3" s="23"/>
      <c r="S3" s="23"/>
      <c r="T3" s="23"/>
      <c r="U3" s="23"/>
      <c r="V3" s="23"/>
      <c r="W3" s="23"/>
      <c r="X3" s="23"/>
      <c r="Y3" s="23"/>
      <c r="Z3" s="23"/>
      <c r="AA3" s="23"/>
      <c r="AB3" s="23"/>
      <c r="AC3" s="23"/>
    </row>
    <row r="4" spans="1:29" s="24" customFormat="1" ht="17.100000000000001" customHeight="1">
      <c r="A4" s="25" t="s">
        <v>152</v>
      </c>
      <c r="B4" s="25"/>
      <c r="C4" s="25"/>
      <c r="D4" s="25"/>
      <c r="E4" s="25"/>
      <c r="F4" s="26" t="s">
        <v>153</v>
      </c>
      <c r="G4" s="742"/>
      <c r="H4" s="742"/>
      <c r="I4" s="742"/>
      <c r="J4" s="742"/>
      <c r="K4" s="742"/>
      <c r="L4" s="742"/>
      <c r="M4" s="292" t="s">
        <v>127</v>
      </c>
      <c r="N4" s="30"/>
      <c r="O4" s="743"/>
      <c r="P4" s="743"/>
      <c r="Q4" s="743"/>
      <c r="R4" s="743"/>
      <c r="S4" s="743"/>
      <c r="T4" s="743"/>
      <c r="U4" s="743"/>
      <c r="V4" s="743"/>
      <c r="W4" s="743"/>
      <c r="X4" s="743"/>
      <c r="Y4" s="743"/>
      <c r="Z4" s="743"/>
      <c r="AA4" s="743"/>
      <c r="AB4" s="743"/>
      <c r="AC4" s="25"/>
    </row>
    <row r="5" spans="1:29" s="24" customFormat="1" ht="17.100000000000001" customHeight="1">
      <c r="A5" s="27" t="s">
        <v>154</v>
      </c>
      <c r="B5" s="27"/>
      <c r="C5" s="27"/>
      <c r="D5" s="27"/>
      <c r="E5" s="27"/>
      <c r="F5" s="26" t="s">
        <v>153</v>
      </c>
      <c r="G5" s="673"/>
      <c r="H5" s="673"/>
      <c r="I5" s="673"/>
      <c r="J5" s="673"/>
      <c r="K5" s="673"/>
      <c r="L5" s="673"/>
      <c r="M5" s="28" t="s">
        <v>100</v>
      </c>
      <c r="N5" s="16"/>
      <c r="O5" s="736"/>
      <c r="P5" s="736"/>
      <c r="Q5" s="736"/>
      <c r="R5" s="736"/>
      <c r="S5" s="736"/>
      <c r="T5" s="736"/>
      <c r="U5" s="736"/>
      <c r="V5" s="736"/>
      <c r="W5" s="736"/>
      <c r="X5" s="736"/>
      <c r="Y5" s="736"/>
      <c r="Z5" s="736"/>
      <c r="AA5" s="736"/>
      <c r="AB5" s="736"/>
      <c r="AC5" s="27"/>
    </row>
    <row r="6" spans="1:29" s="24" customFormat="1" ht="17.100000000000001" customHeight="1">
      <c r="A6" s="27"/>
      <c r="B6" s="27"/>
      <c r="C6" s="27"/>
      <c r="D6" s="27"/>
      <c r="E6" s="27"/>
      <c r="F6" s="26" t="s">
        <v>153</v>
      </c>
      <c r="G6" s="673"/>
      <c r="H6" s="673"/>
      <c r="I6" s="673"/>
      <c r="J6" s="673"/>
      <c r="K6" s="673"/>
      <c r="L6" s="673"/>
      <c r="M6" s="28" t="s">
        <v>100</v>
      </c>
      <c r="N6" s="16"/>
      <c r="O6" s="736"/>
      <c r="P6" s="736"/>
      <c r="Q6" s="736"/>
      <c r="R6" s="736"/>
      <c r="S6" s="736"/>
      <c r="T6" s="736"/>
      <c r="U6" s="736"/>
      <c r="V6" s="736"/>
      <c r="W6" s="736"/>
      <c r="X6" s="736"/>
      <c r="Y6" s="736"/>
      <c r="Z6" s="736"/>
      <c r="AA6" s="736"/>
      <c r="AB6" s="736"/>
      <c r="AC6" s="27"/>
    </row>
    <row r="7" spans="1:29" s="24" customFormat="1" ht="17.100000000000001" customHeight="1">
      <c r="A7" s="27"/>
      <c r="B7" s="27"/>
      <c r="C7" s="27"/>
      <c r="D7" s="27"/>
      <c r="E7" s="27"/>
      <c r="F7" s="26" t="s">
        <v>153</v>
      </c>
      <c r="G7" s="673"/>
      <c r="H7" s="673"/>
      <c r="I7" s="673"/>
      <c r="J7" s="673"/>
      <c r="K7" s="673"/>
      <c r="L7" s="673"/>
      <c r="M7" s="28" t="s">
        <v>100</v>
      </c>
      <c r="N7" s="16"/>
      <c r="O7" s="736"/>
      <c r="P7" s="736"/>
      <c r="Q7" s="736"/>
      <c r="R7" s="736"/>
      <c r="S7" s="736"/>
      <c r="T7" s="736"/>
      <c r="U7" s="736"/>
      <c r="V7" s="736"/>
      <c r="W7" s="736"/>
      <c r="X7" s="736"/>
      <c r="Y7" s="736"/>
      <c r="Z7" s="736"/>
      <c r="AA7" s="736"/>
      <c r="AB7" s="736"/>
      <c r="AC7" s="27"/>
    </row>
    <row r="8" spans="1:29" s="24" customFormat="1" ht="17.100000000000001" customHeight="1">
      <c r="A8" s="27"/>
      <c r="B8" s="27"/>
      <c r="C8" s="27"/>
      <c r="D8" s="27"/>
      <c r="E8" s="27"/>
      <c r="F8" s="26" t="s">
        <v>153</v>
      </c>
      <c r="G8" s="737"/>
      <c r="H8" s="737"/>
      <c r="I8" s="737"/>
      <c r="J8" s="737"/>
      <c r="K8" s="737"/>
      <c r="L8" s="737"/>
      <c r="M8" s="17" t="s">
        <v>100</v>
      </c>
      <c r="N8" s="293"/>
      <c r="O8" s="738"/>
      <c r="P8" s="738"/>
      <c r="Q8" s="738"/>
      <c r="R8" s="738"/>
      <c r="S8" s="738"/>
      <c r="T8" s="738"/>
      <c r="U8" s="738"/>
      <c r="V8" s="738"/>
      <c r="W8" s="738"/>
      <c r="X8" s="738"/>
      <c r="Y8" s="738"/>
      <c r="Z8" s="738"/>
      <c r="AA8" s="738"/>
      <c r="AB8" s="738"/>
      <c r="AC8" s="27"/>
    </row>
    <row r="9" spans="1:29" s="24" customFormat="1" ht="17.100000000000001" customHeight="1">
      <c r="A9" s="25" t="s">
        <v>155</v>
      </c>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row>
    <row r="10" spans="1:29" s="24" customFormat="1" ht="17.100000000000001" customHeight="1">
      <c r="A10" s="28"/>
      <c r="B10" s="28"/>
      <c r="C10" s="134" t="s">
        <v>33</v>
      </c>
      <c r="D10" s="16" t="s">
        <v>102</v>
      </c>
      <c r="E10" s="28"/>
      <c r="F10" s="134" t="s">
        <v>33</v>
      </c>
      <c r="G10" s="15" t="s">
        <v>103</v>
      </c>
      <c r="H10" s="28"/>
      <c r="I10" s="134" t="s">
        <v>33</v>
      </c>
      <c r="J10" s="15" t="s">
        <v>104</v>
      </c>
      <c r="K10" s="15"/>
      <c r="L10" s="134" t="s">
        <v>33</v>
      </c>
      <c r="M10" s="15" t="s">
        <v>105</v>
      </c>
      <c r="N10" s="27"/>
      <c r="O10" s="134" t="s">
        <v>33</v>
      </c>
      <c r="P10" s="15" t="s">
        <v>106</v>
      </c>
      <c r="Q10" s="15"/>
      <c r="R10" s="15"/>
      <c r="S10" s="134" t="s">
        <v>33</v>
      </c>
      <c r="T10" s="15" t="s">
        <v>107</v>
      </c>
      <c r="U10" s="15"/>
      <c r="V10" s="15"/>
      <c r="W10" s="15"/>
      <c r="X10" s="134" t="s">
        <v>33</v>
      </c>
      <c r="Y10" s="15" t="s">
        <v>108</v>
      </c>
      <c r="Z10" s="15"/>
      <c r="AA10" s="15"/>
      <c r="AB10" s="15"/>
      <c r="AC10" s="15"/>
    </row>
    <row r="11" spans="1:29" s="24" customFormat="1" ht="17.100000000000001" customHeight="1">
      <c r="A11" s="29" t="s">
        <v>156</v>
      </c>
      <c r="B11" s="29"/>
      <c r="C11" s="29"/>
      <c r="D11" s="29"/>
      <c r="E11" s="29"/>
      <c r="F11" s="732"/>
      <c r="G11" s="732"/>
      <c r="H11" s="732"/>
      <c r="I11" s="732"/>
      <c r="J11" s="732"/>
      <c r="K11" s="732"/>
      <c r="L11" s="29" t="s">
        <v>157</v>
      </c>
      <c r="M11" s="29"/>
      <c r="N11" s="29"/>
      <c r="O11" s="732"/>
      <c r="P11" s="732"/>
      <c r="Q11" s="732"/>
      <c r="R11" s="732"/>
      <c r="S11" s="732"/>
      <c r="T11" s="732"/>
      <c r="U11" s="29" t="s">
        <v>158</v>
      </c>
      <c r="V11" s="29"/>
      <c r="W11" s="29"/>
      <c r="X11" s="29"/>
      <c r="Y11" s="29"/>
      <c r="Z11" s="29"/>
      <c r="AA11" s="29"/>
      <c r="AB11" s="29"/>
      <c r="AC11" s="29"/>
    </row>
    <row r="12" spans="1:29" s="48" customFormat="1" ht="17.100000000000001" customHeight="1">
      <c r="A12" s="25" t="s">
        <v>284</v>
      </c>
      <c r="B12" s="25"/>
      <c r="C12" s="25"/>
      <c r="D12" s="25"/>
      <c r="E12" s="27"/>
      <c r="F12" s="134" t="s">
        <v>33</v>
      </c>
      <c r="G12" s="27" t="s">
        <v>775</v>
      </c>
      <c r="H12" s="30"/>
      <c r="I12" s="30"/>
      <c r="J12" s="30"/>
      <c r="K12" s="30"/>
      <c r="L12" s="30"/>
      <c r="M12" s="30"/>
      <c r="N12" s="30"/>
      <c r="O12" s="30"/>
      <c r="P12" s="30"/>
      <c r="Q12" s="30"/>
      <c r="R12" s="30"/>
      <c r="S12" s="30"/>
      <c r="T12" s="30"/>
      <c r="U12" s="30"/>
      <c r="V12" s="30"/>
      <c r="W12" s="30"/>
      <c r="X12" s="30"/>
      <c r="Y12" s="30"/>
      <c r="Z12" s="30"/>
      <c r="AA12" s="30"/>
      <c r="AB12" s="30"/>
      <c r="AC12" s="30"/>
    </row>
    <row r="13" spans="1:29" s="48" customFormat="1" ht="17.100000000000001" customHeight="1">
      <c r="A13" s="27"/>
      <c r="B13" s="27"/>
      <c r="C13" s="27"/>
      <c r="D13" s="27"/>
      <c r="E13" s="27"/>
      <c r="F13" s="134" t="s">
        <v>33</v>
      </c>
      <c r="G13" s="27" t="s">
        <v>776</v>
      </c>
      <c r="H13" s="16"/>
      <c r="I13" s="16"/>
      <c r="J13" s="16"/>
      <c r="K13" s="16"/>
      <c r="L13" s="16"/>
      <c r="M13" s="16"/>
      <c r="N13" s="16"/>
      <c r="O13" s="16"/>
      <c r="P13" s="16"/>
      <c r="Q13" s="16"/>
      <c r="R13" s="16"/>
      <c r="S13" s="16"/>
      <c r="T13" s="16"/>
      <c r="U13" s="16"/>
      <c r="V13" s="16"/>
      <c r="W13" s="16"/>
      <c r="X13" s="16"/>
      <c r="Y13" s="16"/>
      <c r="Z13" s="16"/>
      <c r="AA13" s="16"/>
      <c r="AB13" s="16"/>
      <c r="AC13" s="16"/>
    </row>
    <row r="14" spans="1:29" s="48" customFormat="1" ht="17.100000000000001" customHeight="1">
      <c r="A14" s="27"/>
      <c r="B14" s="27"/>
      <c r="C14" s="27"/>
      <c r="D14" s="27"/>
      <c r="E14" s="27"/>
      <c r="F14" s="134" t="s">
        <v>33</v>
      </c>
      <c r="G14" s="343" t="s">
        <v>777</v>
      </c>
      <c r="H14" s="16"/>
      <c r="I14" s="16"/>
      <c r="J14" s="16"/>
      <c r="K14" s="343"/>
      <c r="L14" s="16"/>
      <c r="M14" s="16"/>
      <c r="N14" s="16"/>
      <c r="O14" s="16"/>
      <c r="P14" s="16"/>
      <c r="Q14" s="16"/>
      <c r="R14" s="16"/>
      <c r="S14" s="16"/>
      <c r="T14" s="16"/>
      <c r="U14" s="16"/>
      <c r="V14" s="16"/>
      <c r="W14" s="16"/>
      <c r="X14" s="16"/>
      <c r="Y14" s="16"/>
      <c r="Z14" s="16"/>
      <c r="AA14" s="16"/>
      <c r="AB14" s="16"/>
      <c r="AC14" s="16"/>
    </row>
    <row r="15" spans="1:29" s="48" customFormat="1" ht="17.100000000000001" customHeight="1">
      <c r="A15" s="27"/>
      <c r="B15" s="27"/>
      <c r="C15" s="27"/>
      <c r="D15" s="27"/>
      <c r="E15" s="27"/>
      <c r="F15" s="134" t="s">
        <v>33</v>
      </c>
      <c r="G15" s="27" t="s">
        <v>778</v>
      </c>
      <c r="H15" s="16"/>
      <c r="I15" s="16"/>
      <c r="J15" s="16"/>
      <c r="K15" s="16"/>
      <c r="L15" s="16"/>
      <c r="M15" s="16"/>
      <c r="N15" s="16"/>
      <c r="O15" s="16"/>
      <c r="P15" s="16"/>
      <c r="Q15" s="16"/>
      <c r="R15" s="16"/>
      <c r="S15" s="16"/>
      <c r="T15" s="16"/>
      <c r="U15" s="16"/>
      <c r="V15" s="16"/>
      <c r="W15" s="16"/>
      <c r="X15" s="27"/>
      <c r="Y15" s="16"/>
      <c r="Z15" s="16"/>
      <c r="AA15" s="16"/>
      <c r="AB15" s="16"/>
      <c r="AC15" s="16"/>
    </row>
    <row r="16" spans="1:29" s="48" customFormat="1" ht="17.100000000000001" customHeight="1">
      <c r="A16" s="27"/>
      <c r="B16" s="27"/>
      <c r="C16" s="27"/>
      <c r="D16" s="27"/>
      <c r="E16" s="27"/>
      <c r="F16" s="134" t="s">
        <v>33</v>
      </c>
      <c r="G16" s="27" t="s">
        <v>779</v>
      </c>
      <c r="H16" s="16"/>
      <c r="I16" s="16"/>
      <c r="J16" s="16"/>
      <c r="K16" s="16"/>
      <c r="L16" s="16"/>
      <c r="M16" s="16"/>
      <c r="N16" s="16"/>
      <c r="O16" s="16"/>
      <c r="P16" s="16"/>
      <c r="Q16" s="27"/>
      <c r="R16" s="27"/>
      <c r="S16" s="16"/>
      <c r="T16" s="16"/>
      <c r="U16" s="16"/>
      <c r="V16" s="16"/>
      <c r="W16" s="16"/>
      <c r="X16" s="16"/>
      <c r="Y16" s="16"/>
      <c r="Z16" s="16"/>
      <c r="AA16" s="16"/>
      <c r="AB16" s="16"/>
      <c r="AC16" s="16"/>
    </row>
    <row r="17" spans="1:30" s="48" customFormat="1" ht="17.100000000000001" customHeight="1">
      <c r="A17" s="27"/>
      <c r="B17" s="27"/>
      <c r="C17" s="27"/>
      <c r="D17" s="27"/>
      <c r="E17" s="27"/>
      <c r="F17" s="134" t="s">
        <v>33</v>
      </c>
      <c r="G17" s="27" t="s">
        <v>308</v>
      </c>
      <c r="H17" s="16"/>
      <c r="I17" s="16"/>
      <c r="J17" s="16"/>
      <c r="K17" s="16"/>
      <c r="L17" s="16"/>
      <c r="M17" s="16"/>
      <c r="N17" s="16"/>
      <c r="O17" s="16"/>
      <c r="P17" s="16"/>
      <c r="Q17" s="27"/>
      <c r="R17" s="27"/>
      <c r="S17" s="16"/>
      <c r="T17" s="16"/>
      <c r="U17" s="16"/>
      <c r="V17" s="16"/>
      <c r="W17" s="16"/>
      <c r="X17" s="16"/>
      <c r="Y17" s="16"/>
      <c r="Z17" s="16"/>
      <c r="AA17" s="16"/>
      <c r="AB17" s="16"/>
      <c r="AC17" s="16"/>
    </row>
    <row r="18" spans="1:30" s="48" customFormat="1" ht="17.100000000000001" customHeight="1">
      <c r="A18" s="15"/>
      <c r="B18" s="15"/>
      <c r="C18" s="15"/>
      <c r="D18" s="15"/>
      <c r="E18" s="15"/>
      <c r="F18" s="138" t="s">
        <v>33</v>
      </c>
      <c r="G18" s="15" t="s">
        <v>309</v>
      </c>
      <c r="H18" s="293"/>
      <c r="I18" s="293"/>
      <c r="J18" s="293"/>
      <c r="K18" s="293"/>
      <c r="L18" s="293"/>
      <c r="M18" s="293"/>
      <c r="N18" s="293"/>
      <c r="O18" s="293"/>
      <c r="P18" s="293"/>
      <c r="Q18" s="15"/>
      <c r="R18" s="15"/>
      <c r="S18" s="293"/>
      <c r="T18" s="293"/>
      <c r="U18" s="293"/>
      <c r="V18" s="293"/>
      <c r="W18" s="293"/>
      <c r="X18" s="293"/>
      <c r="Y18" s="293"/>
      <c r="Z18" s="293"/>
      <c r="AA18" s="293"/>
      <c r="AB18" s="293"/>
      <c r="AC18" s="293"/>
    </row>
    <row r="19" spans="1:30" s="48" customFormat="1" ht="17.100000000000001" customHeight="1">
      <c r="A19" s="27" t="s">
        <v>285</v>
      </c>
      <c r="B19" s="27"/>
      <c r="C19" s="27"/>
      <c r="D19" s="27"/>
      <c r="E19" s="27"/>
      <c r="F19" s="16"/>
      <c r="G19" s="27"/>
      <c r="H19" s="16"/>
      <c r="I19" s="16"/>
      <c r="J19" s="16"/>
      <c r="K19" s="16"/>
      <c r="L19" s="16"/>
      <c r="M19" s="16"/>
      <c r="N19" s="16"/>
      <c r="O19" s="16"/>
      <c r="P19" s="16"/>
      <c r="Q19" s="16"/>
      <c r="R19" s="16"/>
      <c r="S19" s="16"/>
      <c r="T19" s="16"/>
      <c r="U19" s="16"/>
      <c r="V19" s="16"/>
      <c r="W19" s="16"/>
      <c r="X19" s="16"/>
      <c r="Y19" s="16"/>
      <c r="Z19" s="16"/>
      <c r="AA19" s="16"/>
      <c r="AB19" s="16"/>
      <c r="AC19" s="16"/>
    </row>
    <row r="20" spans="1:30" s="48" customFormat="1" ht="17.100000000000001" customHeight="1">
      <c r="A20" s="27"/>
      <c r="B20" s="27"/>
      <c r="C20" s="27"/>
      <c r="D20" s="27"/>
      <c r="E20" s="27"/>
      <c r="F20" s="134" t="s">
        <v>33</v>
      </c>
      <c r="G20" s="27" t="s">
        <v>780</v>
      </c>
      <c r="H20" s="16"/>
      <c r="I20" s="16"/>
      <c r="J20" s="16"/>
      <c r="K20" s="16"/>
      <c r="L20" s="16"/>
      <c r="M20" s="16"/>
      <c r="N20" s="16"/>
      <c r="O20" s="16"/>
      <c r="P20" s="27"/>
      <c r="Q20" s="16"/>
      <c r="R20" s="16"/>
      <c r="S20" s="16"/>
      <c r="T20" s="16"/>
      <c r="U20" s="16"/>
      <c r="V20" s="16"/>
      <c r="W20" s="16"/>
      <c r="X20" s="27"/>
      <c r="Y20" s="16"/>
      <c r="Z20" s="16"/>
      <c r="AA20" s="16"/>
      <c r="AB20" s="16"/>
      <c r="AC20" s="16"/>
    </row>
    <row r="21" spans="1:30" s="48" customFormat="1" ht="17.100000000000001" customHeight="1">
      <c r="A21" s="27"/>
      <c r="B21" s="27"/>
      <c r="C21" s="27"/>
      <c r="D21" s="27"/>
      <c r="E21" s="27"/>
      <c r="F21" s="134" t="s">
        <v>33</v>
      </c>
      <c r="G21" s="27" t="s">
        <v>781</v>
      </c>
      <c r="H21" s="16"/>
      <c r="I21" s="16"/>
      <c r="J21" s="16"/>
      <c r="K21" s="16"/>
      <c r="L21" s="16"/>
      <c r="M21" s="16"/>
      <c r="N21" s="16"/>
      <c r="O21" s="16"/>
      <c r="P21" s="16"/>
      <c r="Q21" s="27"/>
      <c r="R21" s="27"/>
      <c r="S21" s="16"/>
      <c r="T21" s="16"/>
      <c r="U21" s="16"/>
      <c r="V21" s="16"/>
      <c r="W21" s="16"/>
      <c r="X21" s="16"/>
      <c r="Y21" s="16"/>
      <c r="Z21" s="16"/>
      <c r="AA21" s="16"/>
      <c r="AB21" s="16"/>
      <c r="AC21" s="16"/>
    </row>
    <row r="22" spans="1:30" s="48" customFormat="1" ht="17.100000000000001" customHeight="1">
      <c r="A22" s="27"/>
      <c r="B22" s="27"/>
      <c r="C22" s="27"/>
      <c r="D22" s="27"/>
      <c r="E22" s="27"/>
      <c r="F22" s="134" t="s">
        <v>33</v>
      </c>
      <c r="G22" s="27" t="s">
        <v>782</v>
      </c>
      <c r="H22" s="16"/>
      <c r="I22" s="16"/>
      <c r="J22" s="16"/>
      <c r="K22" s="16"/>
      <c r="L22" s="16"/>
      <c r="M22" s="16"/>
      <c r="N22" s="16"/>
      <c r="O22" s="16"/>
      <c r="P22" s="16"/>
      <c r="Q22" s="27"/>
      <c r="R22" s="27"/>
      <c r="S22" s="16"/>
      <c r="T22" s="16"/>
      <c r="U22" s="16"/>
      <c r="V22" s="16"/>
      <c r="W22" s="16"/>
      <c r="X22" s="16"/>
      <c r="Y22" s="16"/>
      <c r="Z22" s="16"/>
      <c r="AA22" s="16"/>
      <c r="AB22" s="16"/>
      <c r="AC22" s="16"/>
    </row>
    <row r="23" spans="1:30" s="48" customFormat="1" ht="17.100000000000001" customHeight="1">
      <c r="A23" s="27"/>
      <c r="B23" s="27"/>
      <c r="C23" s="27"/>
      <c r="D23" s="27"/>
      <c r="E23" s="27"/>
      <c r="F23" s="134" t="s">
        <v>33</v>
      </c>
      <c r="G23" s="27" t="s">
        <v>783</v>
      </c>
      <c r="H23" s="16"/>
      <c r="I23" s="16"/>
      <c r="J23" s="16"/>
      <c r="K23" s="16"/>
      <c r="L23" s="16"/>
      <c r="M23" s="16"/>
      <c r="N23" s="16"/>
      <c r="O23" s="16"/>
      <c r="P23" s="16"/>
      <c r="Q23" s="27"/>
      <c r="R23" s="27"/>
      <c r="S23" s="16"/>
      <c r="T23" s="16"/>
      <c r="U23" s="16"/>
      <c r="V23" s="16"/>
      <c r="W23" s="16"/>
      <c r="X23" s="16"/>
      <c r="Y23" s="16"/>
      <c r="Z23" s="16"/>
      <c r="AA23" s="16"/>
      <c r="AB23" s="16"/>
      <c r="AC23" s="16"/>
    </row>
    <row r="24" spans="1:30" s="48" customFormat="1" ht="17.100000000000001" customHeight="1">
      <c r="A24" s="27"/>
      <c r="B24" s="27"/>
      <c r="C24" s="27"/>
      <c r="D24" s="27"/>
      <c r="E24" s="27"/>
      <c r="F24" s="134" t="s">
        <v>33</v>
      </c>
      <c r="G24" s="27" t="s">
        <v>309</v>
      </c>
      <c r="H24" s="16"/>
      <c r="I24" s="16"/>
      <c r="J24" s="16"/>
      <c r="K24" s="16"/>
      <c r="L24" s="16"/>
      <c r="M24" s="16"/>
      <c r="N24" s="16"/>
      <c r="O24" s="16"/>
      <c r="P24" s="16"/>
      <c r="Q24" s="27"/>
      <c r="R24" s="27"/>
      <c r="S24" s="16"/>
      <c r="T24" s="16"/>
      <c r="U24" s="16"/>
      <c r="V24" s="16"/>
      <c r="W24" s="16"/>
      <c r="X24" s="16"/>
      <c r="Y24" s="16"/>
      <c r="Z24" s="16"/>
      <c r="AA24" s="16"/>
      <c r="AB24" s="16"/>
      <c r="AC24" s="16"/>
    </row>
    <row r="25" spans="1:30" s="48" customFormat="1" ht="17.100000000000001" customHeight="1">
      <c r="A25" s="15"/>
      <c r="B25" s="15"/>
      <c r="C25" s="15"/>
      <c r="D25" s="15"/>
      <c r="E25" s="15"/>
      <c r="F25" s="138" t="s">
        <v>33</v>
      </c>
      <c r="G25" s="15" t="s">
        <v>310</v>
      </c>
      <c r="H25" s="293"/>
      <c r="I25" s="293"/>
      <c r="J25" s="293"/>
      <c r="K25" s="293"/>
      <c r="L25" s="293"/>
      <c r="M25" s="293"/>
      <c r="N25" s="293"/>
      <c r="O25" s="293"/>
      <c r="P25" s="293"/>
      <c r="Q25" s="15"/>
      <c r="R25" s="15"/>
      <c r="S25" s="293"/>
      <c r="T25" s="293"/>
      <c r="U25" s="293"/>
      <c r="V25" s="293"/>
      <c r="W25" s="293"/>
      <c r="X25" s="293"/>
      <c r="Y25" s="293"/>
      <c r="Z25" s="293"/>
      <c r="AA25" s="293"/>
      <c r="AB25" s="293"/>
      <c r="AC25" s="293"/>
    </row>
    <row r="26" spans="1:30" s="24" customFormat="1" ht="17.100000000000001" customHeight="1">
      <c r="A26" s="27" t="s">
        <v>784</v>
      </c>
      <c r="B26" s="27"/>
      <c r="C26" s="27"/>
      <c r="D26" s="27"/>
      <c r="E26" s="27"/>
      <c r="F26" s="16"/>
      <c r="G26" s="27"/>
      <c r="H26" s="16"/>
      <c r="I26" s="16"/>
      <c r="J26" s="16"/>
      <c r="K26" s="16"/>
      <c r="L26" s="16"/>
      <c r="M26" s="16"/>
      <c r="N26" s="16"/>
      <c r="O26" s="16"/>
      <c r="P26" s="16"/>
      <c r="Q26" s="16"/>
      <c r="R26" s="16"/>
      <c r="S26" s="16"/>
      <c r="T26" s="16"/>
      <c r="U26" s="16"/>
      <c r="V26" s="16"/>
      <c r="W26" s="16"/>
      <c r="X26" s="16"/>
      <c r="Y26" s="16"/>
      <c r="Z26" s="16"/>
      <c r="AA26" s="16"/>
      <c r="AB26" s="16"/>
      <c r="AC26" s="16"/>
      <c r="AD26" s="48"/>
    </row>
    <row r="27" spans="1:30" s="24" customFormat="1" ht="17.100000000000001" customHeight="1">
      <c r="A27" s="27"/>
      <c r="B27" s="27"/>
      <c r="C27" s="27"/>
      <c r="D27" s="27"/>
      <c r="E27" s="27"/>
      <c r="F27" s="134" t="s">
        <v>33</v>
      </c>
      <c r="G27" s="27" t="s">
        <v>785</v>
      </c>
      <c r="H27" s="27"/>
      <c r="I27" s="27"/>
      <c r="J27" s="16"/>
      <c r="K27" s="16"/>
      <c r="L27" s="16"/>
      <c r="M27" s="134" t="s">
        <v>33</v>
      </c>
      <c r="N27" s="27" t="s">
        <v>786</v>
      </c>
      <c r="O27" s="16"/>
      <c r="P27" s="16"/>
      <c r="Q27" s="16"/>
      <c r="R27" s="16"/>
      <c r="S27" s="134" t="s">
        <v>33</v>
      </c>
      <c r="T27" s="27" t="s">
        <v>787</v>
      </c>
      <c r="U27" s="16"/>
      <c r="V27" s="16"/>
      <c r="W27" s="16"/>
      <c r="X27" s="16"/>
      <c r="Y27" s="16"/>
      <c r="Z27" s="16"/>
      <c r="AA27" s="16"/>
      <c r="AB27" s="16"/>
      <c r="AC27" s="16"/>
      <c r="AD27" s="48"/>
    </row>
    <row r="28" spans="1:30" s="24" customFormat="1" ht="17.100000000000001" customHeight="1">
      <c r="A28" s="27"/>
      <c r="B28" s="27"/>
      <c r="C28" s="27"/>
      <c r="D28" s="27"/>
      <c r="E28" s="27"/>
      <c r="F28" s="134" t="s">
        <v>33</v>
      </c>
      <c r="G28" s="27" t="s">
        <v>788</v>
      </c>
      <c r="H28" s="27"/>
      <c r="I28" s="27"/>
      <c r="J28" s="27"/>
      <c r="K28" s="16"/>
      <c r="L28" s="16"/>
      <c r="M28" s="134" t="s">
        <v>33</v>
      </c>
      <c r="N28" s="27" t="s">
        <v>309</v>
      </c>
      <c r="O28" s="16"/>
      <c r="P28" s="16"/>
      <c r="Q28" s="16"/>
      <c r="R28" s="16"/>
      <c r="S28" s="134" t="s">
        <v>33</v>
      </c>
      <c r="T28" s="15" t="s">
        <v>789</v>
      </c>
      <c r="U28" s="16"/>
      <c r="V28" s="16"/>
      <c r="W28" s="16"/>
      <c r="X28" s="16"/>
      <c r="Y28" s="16"/>
      <c r="Z28" s="16"/>
      <c r="AA28" s="16"/>
      <c r="AB28" s="16"/>
      <c r="AC28" s="16"/>
      <c r="AD28" s="48"/>
    </row>
    <row r="29" spans="1:30" s="24" customFormat="1" ht="17.100000000000001" customHeight="1">
      <c r="A29" s="25" t="s">
        <v>286</v>
      </c>
      <c r="B29" s="25"/>
      <c r="C29" s="25"/>
      <c r="D29" s="25"/>
      <c r="E29" s="25"/>
      <c r="F29" s="30"/>
      <c r="G29" s="30"/>
      <c r="H29" s="30"/>
      <c r="I29" s="30"/>
      <c r="J29" s="30"/>
      <c r="K29" s="292"/>
      <c r="L29" s="30"/>
      <c r="M29" s="30"/>
      <c r="N29" s="30"/>
      <c r="O29" s="30"/>
      <c r="P29" s="30"/>
      <c r="Q29" s="30"/>
      <c r="R29" s="30"/>
      <c r="S29" s="30"/>
      <c r="T29" s="30"/>
      <c r="U29" s="30"/>
      <c r="V29" s="30"/>
      <c r="W29" s="30"/>
      <c r="X29" s="30"/>
      <c r="Y29" s="30"/>
      <c r="Z29" s="30"/>
      <c r="AA29" s="30"/>
      <c r="AB29" s="30"/>
      <c r="AC29" s="30"/>
    </row>
    <row r="30" spans="1:30" s="24" customFormat="1" ht="17.100000000000001" customHeight="1">
      <c r="A30" s="27" t="s">
        <v>159</v>
      </c>
      <c r="B30" s="27"/>
      <c r="C30" s="27"/>
      <c r="D30" s="27"/>
      <c r="E30" s="27"/>
      <c r="F30" s="16"/>
      <c r="G30" s="16"/>
      <c r="H30" s="16"/>
      <c r="I30" s="16"/>
      <c r="J30" s="708"/>
      <c r="K30" s="708"/>
      <c r="L30" s="16" t="s">
        <v>160</v>
      </c>
      <c r="M30" s="16"/>
      <c r="N30" s="16"/>
      <c r="O30" s="16"/>
      <c r="P30" s="16"/>
      <c r="Q30" s="16"/>
      <c r="R30" s="16"/>
      <c r="S30" s="16"/>
      <c r="T30" s="16"/>
      <c r="U30" s="16"/>
      <c r="V30" s="16"/>
      <c r="W30" s="16"/>
      <c r="X30" s="16"/>
      <c r="Y30" s="16"/>
      <c r="Z30" s="16"/>
      <c r="AA30" s="16"/>
      <c r="AB30" s="16"/>
      <c r="AC30" s="16"/>
    </row>
    <row r="31" spans="1:30" s="24" customFormat="1" ht="17.100000000000001" customHeight="1">
      <c r="A31" s="27" t="s">
        <v>161</v>
      </c>
      <c r="B31" s="27"/>
      <c r="C31" s="27"/>
      <c r="D31" s="27"/>
      <c r="E31" s="27"/>
      <c r="F31" s="16"/>
      <c r="G31" s="16"/>
      <c r="H31" s="16"/>
      <c r="I31" s="16"/>
      <c r="J31" s="708"/>
      <c r="K31" s="708"/>
      <c r="L31" s="16" t="s">
        <v>160</v>
      </c>
      <c r="M31" s="16"/>
      <c r="N31" s="16"/>
      <c r="O31" s="16"/>
      <c r="P31" s="16"/>
      <c r="Q31" s="16"/>
      <c r="R31" s="16"/>
      <c r="S31" s="16"/>
      <c r="T31" s="16"/>
      <c r="U31" s="16"/>
      <c r="V31" s="16"/>
      <c r="W31" s="16"/>
      <c r="X31" s="16"/>
      <c r="Y31" s="16"/>
      <c r="Z31" s="16"/>
      <c r="AA31" s="16"/>
      <c r="AB31" s="16"/>
      <c r="AC31" s="16"/>
    </row>
    <row r="32" spans="1:30" s="24" customFormat="1" ht="17.100000000000001" customHeight="1">
      <c r="A32" s="27" t="s">
        <v>162</v>
      </c>
      <c r="B32" s="27"/>
      <c r="C32" s="27"/>
      <c r="D32" s="27"/>
      <c r="E32" s="27"/>
      <c r="F32" s="16"/>
      <c r="G32" s="16"/>
      <c r="H32" s="16"/>
      <c r="I32" s="16"/>
      <c r="J32" s="708"/>
      <c r="K32" s="708"/>
      <c r="L32" s="16" t="s">
        <v>160</v>
      </c>
      <c r="M32" s="16"/>
      <c r="N32" s="16"/>
      <c r="O32" s="16"/>
      <c r="P32" s="16"/>
      <c r="Q32" s="16"/>
      <c r="R32" s="16"/>
      <c r="S32" s="16"/>
      <c r="T32" s="16"/>
      <c r="U32" s="16"/>
      <c r="V32" s="16"/>
      <c r="W32" s="16"/>
      <c r="X32" s="16"/>
      <c r="Y32" s="16"/>
      <c r="Z32" s="16"/>
      <c r="AA32" s="16"/>
      <c r="AB32" s="16"/>
      <c r="AC32" s="16"/>
    </row>
    <row r="33" spans="1:29" s="24" customFormat="1" ht="17.100000000000001" customHeight="1">
      <c r="A33" s="15" t="s">
        <v>163</v>
      </c>
      <c r="B33" s="15"/>
      <c r="C33" s="15"/>
      <c r="D33" s="15"/>
      <c r="E33" s="15"/>
      <c r="F33" s="293"/>
      <c r="G33" s="16"/>
      <c r="H33" s="16"/>
      <c r="I33" s="16"/>
      <c r="J33" s="710"/>
      <c r="K33" s="710"/>
      <c r="L33" s="16" t="s">
        <v>160</v>
      </c>
      <c r="M33" s="16"/>
      <c r="N33" s="16"/>
      <c r="O33" s="16"/>
      <c r="P33" s="16"/>
      <c r="Q33" s="16"/>
      <c r="R33" s="16"/>
      <c r="S33" s="16"/>
      <c r="T33" s="16"/>
      <c r="U33" s="16"/>
      <c r="V33" s="16"/>
      <c r="W33" s="293"/>
      <c r="X33" s="293"/>
      <c r="Y33" s="293"/>
      <c r="Z33" s="293"/>
      <c r="AA33" s="293"/>
      <c r="AB33" s="293"/>
      <c r="AC33" s="293"/>
    </row>
    <row r="34" spans="1:29" s="24" customFormat="1" ht="17.100000000000001" customHeight="1">
      <c r="A34" s="25" t="s">
        <v>287</v>
      </c>
      <c r="B34" s="25"/>
      <c r="C34" s="25"/>
      <c r="D34" s="25"/>
      <c r="E34" s="25"/>
      <c r="F34" s="25"/>
      <c r="G34" s="734"/>
      <c r="H34" s="734"/>
      <c r="I34" s="734"/>
      <c r="J34" s="734"/>
      <c r="K34" s="734"/>
      <c r="L34" s="734"/>
      <c r="M34" s="734"/>
      <c r="N34" s="734"/>
      <c r="O34" s="734"/>
      <c r="P34" s="734"/>
      <c r="Q34" s="734"/>
      <c r="R34" s="734"/>
      <c r="S34" s="734"/>
      <c r="T34" s="734"/>
      <c r="U34" s="734"/>
      <c r="V34" s="25"/>
      <c r="W34" s="25"/>
      <c r="X34" s="25"/>
      <c r="Y34" s="25"/>
      <c r="Z34" s="25"/>
      <c r="AA34" s="25"/>
      <c r="AB34" s="25"/>
      <c r="AC34" s="25"/>
    </row>
    <row r="35" spans="1:29" s="24" customFormat="1" ht="17.100000000000001" customHeight="1">
      <c r="A35" s="27" t="s">
        <v>164</v>
      </c>
      <c r="B35" s="27"/>
      <c r="C35" s="27"/>
      <c r="D35" s="27"/>
      <c r="E35" s="27"/>
      <c r="F35" s="27"/>
      <c r="G35" s="28"/>
      <c r="H35" s="28"/>
      <c r="I35" s="701"/>
      <c r="J35" s="701"/>
      <c r="K35" s="701"/>
      <c r="L35" s="16" t="s">
        <v>165</v>
      </c>
      <c r="M35" s="16"/>
      <c r="N35" s="16"/>
      <c r="O35" s="16"/>
      <c r="P35" s="16"/>
      <c r="Q35" s="16"/>
      <c r="R35" s="16"/>
      <c r="S35" s="16"/>
      <c r="T35" s="16"/>
      <c r="U35" s="16"/>
      <c r="V35" s="27"/>
      <c r="W35" s="27"/>
      <c r="X35" s="27"/>
      <c r="Y35" s="27"/>
      <c r="Z35" s="27"/>
      <c r="AA35" s="27"/>
      <c r="AB35" s="27"/>
      <c r="AC35" s="27"/>
    </row>
    <row r="36" spans="1:29" s="24" customFormat="1" ht="17.100000000000001" customHeight="1">
      <c r="A36" s="15" t="s">
        <v>166</v>
      </c>
      <c r="B36" s="15"/>
      <c r="C36" s="15"/>
      <c r="D36" s="15"/>
      <c r="E36" s="15"/>
      <c r="F36" s="15"/>
      <c r="G36" s="28"/>
      <c r="H36" s="28"/>
      <c r="I36" s="701"/>
      <c r="J36" s="701"/>
      <c r="K36" s="701"/>
      <c r="L36" s="16" t="s">
        <v>165</v>
      </c>
      <c r="M36" s="16"/>
      <c r="N36" s="16"/>
      <c r="O36" s="16"/>
      <c r="P36" s="16"/>
      <c r="Q36" s="16"/>
      <c r="R36" s="16"/>
      <c r="S36" s="16"/>
      <c r="T36" s="16"/>
      <c r="U36" s="16"/>
      <c r="V36" s="15"/>
      <c r="W36" s="15"/>
      <c r="X36" s="15"/>
      <c r="Y36" s="15"/>
      <c r="Z36" s="15"/>
      <c r="AA36" s="15"/>
      <c r="AB36" s="15"/>
      <c r="AC36" s="15"/>
    </row>
    <row r="37" spans="1:29" s="24" customFormat="1" ht="17.100000000000001" customHeight="1">
      <c r="A37" s="735" t="s">
        <v>288</v>
      </c>
      <c r="B37" s="735"/>
      <c r="C37" s="735"/>
      <c r="D37" s="735"/>
      <c r="E37" s="735"/>
      <c r="F37" s="735"/>
      <c r="G37" s="735"/>
      <c r="H37" s="698"/>
      <c r="I37" s="698"/>
      <c r="J37" s="698"/>
      <c r="K37" s="698"/>
      <c r="L37" s="698"/>
      <c r="M37" s="698"/>
      <c r="N37" s="698"/>
      <c r="O37" s="698"/>
      <c r="P37" s="698"/>
      <c r="Q37" s="698"/>
      <c r="R37" s="698"/>
      <c r="S37" s="698"/>
      <c r="T37" s="698"/>
      <c r="U37" s="698"/>
      <c r="V37" s="698"/>
      <c r="W37" s="698"/>
      <c r="X37" s="698"/>
      <c r="Y37" s="698"/>
      <c r="Z37" s="698"/>
      <c r="AA37" s="698"/>
      <c r="AB37" s="698"/>
      <c r="AC37" s="698"/>
    </row>
    <row r="38" spans="1:29" s="24" customFormat="1" ht="17.100000000000001" customHeight="1">
      <c r="A38" s="25" t="s">
        <v>289</v>
      </c>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row>
    <row r="39" spans="1:29" s="24" customFormat="1" ht="17.100000000000001" customHeight="1">
      <c r="A39" s="27" t="s">
        <v>3340</v>
      </c>
      <c r="B39" s="27"/>
      <c r="C39" s="27"/>
      <c r="D39" s="27"/>
      <c r="E39" s="27"/>
      <c r="F39" s="27"/>
      <c r="G39" s="27"/>
      <c r="H39" s="27"/>
      <c r="I39" s="27"/>
      <c r="J39" s="27"/>
      <c r="K39" s="27"/>
      <c r="L39" s="27"/>
      <c r="M39" s="27"/>
      <c r="N39" s="27"/>
      <c r="O39" s="27"/>
      <c r="P39" s="27"/>
      <c r="Q39" s="27"/>
      <c r="R39" s="27"/>
      <c r="S39" s="27"/>
      <c r="T39" s="27"/>
      <c r="U39" s="27"/>
      <c r="V39" s="114"/>
      <c r="W39" s="109"/>
      <c r="X39" s="114"/>
      <c r="Y39" s="27"/>
      <c r="Z39" s="27"/>
      <c r="AA39" s="27"/>
      <c r="AB39" s="27"/>
      <c r="AC39" s="27"/>
    </row>
    <row r="40" spans="1:29" s="24" customFormat="1" ht="17.100000000000001" customHeight="1">
      <c r="A40" s="27"/>
      <c r="B40" s="27"/>
      <c r="C40" s="27"/>
      <c r="D40" s="27"/>
      <c r="E40" s="27"/>
      <c r="F40" s="27"/>
      <c r="G40" s="27"/>
      <c r="H40" s="27"/>
      <c r="I40" s="27"/>
      <c r="J40" s="27"/>
      <c r="K40" s="27"/>
      <c r="L40" s="27"/>
      <c r="M40" s="27"/>
      <c r="N40" s="27"/>
      <c r="O40" s="27"/>
      <c r="P40" s="27"/>
      <c r="Q40" s="27"/>
      <c r="R40" s="27"/>
      <c r="S40" s="27"/>
      <c r="T40" s="27"/>
      <c r="U40" s="27"/>
      <c r="V40" s="134" t="s">
        <v>33</v>
      </c>
      <c r="W40" s="28" t="s">
        <v>136</v>
      </c>
      <c r="X40" s="134" t="s">
        <v>33</v>
      </c>
      <c r="Y40" s="28" t="s">
        <v>137</v>
      </c>
      <c r="Z40" s="27"/>
      <c r="AA40" s="27"/>
      <c r="AB40" s="27"/>
      <c r="AC40" s="27"/>
    </row>
    <row r="41" spans="1:29" s="24" customFormat="1" ht="17.100000000000001" customHeight="1">
      <c r="A41" s="27" t="s">
        <v>3296</v>
      </c>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row>
    <row r="42" spans="1:29" s="24" customFormat="1" ht="17.100000000000001" customHeight="1">
      <c r="A42" s="27"/>
      <c r="B42" s="134" t="s">
        <v>33</v>
      </c>
      <c r="C42" s="27" t="s">
        <v>3341</v>
      </c>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row>
    <row r="43" spans="1:29" s="24" customFormat="1" ht="17.100000000000001" customHeight="1">
      <c r="A43" s="27"/>
      <c r="B43" s="134" t="s">
        <v>33</v>
      </c>
      <c r="C43" s="27" t="s">
        <v>3342</v>
      </c>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row>
    <row r="44" spans="1:29" s="24" customFormat="1" ht="17.100000000000001" customHeight="1">
      <c r="A44" s="27"/>
      <c r="B44" s="27"/>
      <c r="C44" s="745" t="s">
        <v>3297</v>
      </c>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row>
    <row r="45" spans="1:29" s="24" customFormat="1" ht="17.100000000000001" customHeight="1">
      <c r="A45" s="27"/>
      <c r="B45" s="27"/>
      <c r="C45" s="27"/>
      <c r="D45" s="27" t="s">
        <v>3298</v>
      </c>
      <c r="E45" s="27"/>
      <c r="F45" s="27"/>
      <c r="G45" s="724"/>
      <c r="H45" s="724"/>
      <c r="I45" s="724"/>
      <c r="J45" s="724"/>
      <c r="K45" s="724"/>
      <c r="L45" s="724"/>
      <c r="M45" s="724"/>
      <c r="N45" s="724"/>
      <c r="O45" s="724"/>
      <c r="P45" s="724"/>
      <c r="Q45" s="724"/>
      <c r="R45" s="724"/>
      <c r="S45" s="27"/>
      <c r="T45" s="27"/>
      <c r="U45" s="27"/>
      <c r="V45" s="27"/>
      <c r="W45" s="27"/>
      <c r="X45" s="27"/>
      <c r="Y45" s="27"/>
      <c r="Z45" s="27"/>
      <c r="AA45" s="27"/>
      <c r="AB45" s="27"/>
      <c r="AC45" s="27"/>
    </row>
    <row r="46" spans="1:29" s="24" customFormat="1" ht="17.100000000000001" customHeight="1">
      <c r="A46" s="27"/>
      <c r="B46" s="27"/>
      <c r="C46" s="27"/>
      <c r="D46" s="27" t="s">
        <v>3299</v>
      </c>
      <c r="E46" s="27"/>
      <c r="F46" s="27"/>
      <c r="G46" s="27"/>
      <c r="H46" s="27"/>
      <c r="I46" s="27"/>
      <c r="J46" s="27"/>
      <c r="K46" s="27"/>
      <c r="L46" s="27"/>
      <c r="M46" s="27"/>
      <c r="N46" s="27"/>
      <c r="O46" s="744"/>
      <c r="P46" s="744"/>
      <c r="Q46" s="744"/>
      <c r="R46" s="744"/>
      <c r="S46" s="27" t="s">
        <v>3300</v>
      </c>
      <c r="T46" s="27"/>
      <c r="U46" s="27"/>
      <c r="V46" s="27"/>
      <c r="W46" s="27"/>
      <c r="X46" s="27"/>
      <c r="Y46" s="27"/>
      <c r="Z46" s="27"/>
      <c r="AA46" s="27"/>
      <c r="AB46" s="27"/>
      <c r="AC46" s="27"/>
    </row>
    <row r="47" spans="1:29" s="24" customFormat="1" ht="17.100000000000001" customHeight="1">
      <c r="A47" s="27" t="s">
        <v>3301</v>
      </c>
      <c r="B47" s="27"/>
      <c r="C47" s="27"/>
      <c r="D47" s="27"/>
      <c r="E47" s="27"/>
      <c r="F47" s="27"/>
      <c r="G47" s="27"/>
      <c r="H47" s="27"/>
      <c r="I47" s="27"/>
      <c r="J47" s="27"/>
      <c r="K47" s="27"/>
      <c r="L47" s="27"/>
      <c r="M47" s="27"/>
      <c r="N47" s="27"/>
      <c r="O47" s="27"/>
      <c r="P47" s="27"/>
      <c r="Q47" s="27"/>
      <c r="R47" s="27"/>
      <c r="S47" s="27"/>
      <c r="T47" s="27"/>
      <c r="U47" s="27"/>
      <c r="V47" s="134" t="s">
        <v>33</v>
      </c>
      <c r="W47" s="28" t="s">
        <v>136</v>
      </c>
      <c r="X47" s="134" t="s">
        <v>33</v>
      </c>
      <c r="Y47" s="28" t="s">
        <v>137</v>
      </c>
      <c r="Z47" s="27"/>
      <c r="AA47" s="27"/>
      <c r="AB47" s="27"/>
      <c r="AC47" s="27"/>
    </row>
    <row r="48" spans="1:29" s="24" customFormat="1" ht="17.100000000000001" customHeight="1">
      <c r="A48" s="27" t="s">
        <v>3302</v>
      </c>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row>
    <row r="49" spans="1:29" s="24" customFormat="1" ht="17.100000000000001" customHeight="1">
      <c r="A49" s="27"/>
      <c r="B49" s="27"/>
      <c r="C49" s="27"/>
      <c r="D49" s="27"/>
      <c r="E49" s="28"/>
      <c r="F49" s="733"/>
      <c r="G49" s="733"/>
      <c r="H49" s="733"/>
      <c r="I49" s="733"/>
      <c r="J49" s="733"/>
      <c r="K49" s="733"/>
      <c r="L49" s="27"/>
      <c r="M49" s="27"/>
      <c r="N49" s="27"/>
      <c r="O49" s="27" t="s">
        <v>228</v>
      </c>
      <c r="P49" s="708"/>
      <c r="Q49" s="708"/>
      <c r="R49" s="708"/>
      <c r="S49" s="708"/>
      <c r="T49" s="708"/>
      <c r="U49" s="708"/>
      <c r="V49" s="27" t="s">
        <v>229</v>
      </c>
      <c r="W49" s="27"/>
      <c r="X49" s="27"/>
      <c r="Y49" s="27"/>
      <c r="Z49" s="27"/>
      <c r="AA49" s="27"/>
      <c r="AB49" s="27"/>
      <c r="AC49" s="27"/>
    </row>
    <row r="50" spans="1:29" s="24" customFormat="1" ht="17.100000000000001" customHeight="1">
      <c r="A50" s="27" t="s">
        <v>3303</v>
      </c>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row>
    <row r="51" spans="1:29" s="24" customFormat="1" ht="17.100000000000001" customHeight="1">
      <c r="A51" s="27"/>
      <c r="B51" s="27"/>
      <c r="C51" s="27"/>
      <c r="D51" s="27"/>
      <c r="E51" s="28"/>
      <c r="F51" s="733"/>
      <c r="G51" s="733"/>
      <c r="H51" s="733"/>
      <c r="I51" s="733"/>
      <c r="J51" s="733"/>
      <c r="K51" s="733"/>
      <c r="L51" s="27"/>
      <c r="M51" s="27"/>
      <c r="N51" s="27"/>
      <c r="O51" s="27" t="s">
        <v>228</v>
      </c>
      <c r="P51" s="708"/>
      <c r="Q51" s="708"/>
      <c r="R51" s="708"/>
      <c r="S51" s="708"/>
      <c r="T51" s="708"/>
      <c r="U51" s="708"/>
      <c r="V51" s="27" t="s">
        <v>229</v>
      </c>
      <c r="W51" s="27"/>
      <c r="X51" s="27"/>
      <c r="Y51" s="27"/>
      <c r="Z51" s="27"/>
      <c r="AA51" s="27"/>
      <c r="AB51" s="27"/>
      <c r="AC51" s="27"/>
    </row>
    <row r="52" spans="1:29" s="24" customFormat="1" ht="17.100000000000001" customHeight="1">
      <c r="A52" s="27" t="s">
        <v>3304</v>
      </c>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row>
    <row r="53" spans="1:29" s="24" customFormat="1" ht="17.100000000000001" customHeight="1">
      <c r="A53" s="27"/>
      <c r="B53" s="295"/>
      <c r="C53" s="295"/>
      <c r="D53" s="295"/>
      <c r="E53" s="295"/>
      <c r="F53" s="295"/>
      <c r="G53" s="134" t="s">
        <v>33</v>
      </c>
      <c r="H53" s="109" t="s">
        <v>278</v>
      </c>
      <c r="I53" s="109"/>
      <c r="J53" s="109"/>
      <c r="K53" s="109"/>
      <c r="L53" s="45"/>
      <c r="M53" s="109"/>
      <c r="N53" s="295"/>
      <c r="O53" s="27"/>
      <c r="P53" s="27"/>
      <c r="Q53" s="27"/>
      <c r="R53" s="27"/>
      <c r="S53" s="27"/>
      <c r="T53" s="27"/>
      <c r="U53" s="27"/>
      <c r="V53" s="27"/>
      <c r="W53" s="27"/>
      <c r="X53" s="27"/>
      <c r="Y53" s="27"/>
      <c r="Z53" s="27"/>
      <c r="AA53" s="27"/>
      <c r="AB53" s="27"/>
      <c r="AC53" s="27"/>
    </row>
    <row r="54" spans="1:29" s="24" customFormat="1" ht="17.100000000000001" customHeight="1">
      <c r="A54" s="27"/>
      <c r="B54" s="295"/>
      <c r="C54" s="295"/>
      <c r="D54" s="295"/>
      <c r="E54" s="295"/>
      <c r="F54" s="295"/>
      <c r="G54" s="134" t="s">
        <v>33</v>
      </c>
      <c r="H54" s="748" t="s">
        <v>279</v>
      </c>
      <c r="I54" s="748"/>
      <c r="J54" s="748"/>
      <c r="K54" s="748"/>
      <c r="L54" s="748"/>
      <c r="M54" s="748"/>
      <c r="N54" s="748"/>
      <c r="O54" s="748"/>
      <c r="P54" s="748"/>
      <c r="Q54" s="748"/>
      <c r="R54" s="748"/>
      <c r="S54" s="748"/>
      <c r="T54" s="748"/>
      <c r="U54" s="748"/>
      <c r="V54" s="748"/>
      <c r="W54" s="748"/>
      <c r="X54" s="748"/>
      <c r="Y54" s="748"/>
      <c r="Z54" s="748"/>
      <c r="AA54" s="748"/>
      <c r="AB54" s="748"/>
      <c r="AC54" s="748"/>
    </row>
    <row r="55" spans="1:29" s="24" customFormat="1" ht="17.100000000000001" customHeight="1">
      <c r="A55" s="15" t="s">
        <v>3305</v>
      </c>
      <c r="B55" s="15"/>
      <c r="C55" s="15"/>
      <c r="D55" s="15"/>
      <c r="E55" s="15"/>
      <c r="F55" s="15"/>
      <c r="G55" s="15"/>
      <c r="H55" s="15"/>
      <c r="I55" s="15"/>
      <c r="J55" s="15"/>
      <c r="K55" s="15"/>
      <c r="L55" s="704"/>
      <c r="M55" s="704"/>
      <c r="N55" s="704"/>
      <c r="O55" s="704"/>
      <c r="P55" s="704"/>
      <c r="Q55" s="704"/>
      <c r="R55" s="704"/>
      <c r="S55" s="704"/>
      <c r="T55" s="704"/>
      <c r="U55" s="704"/>
      <c r="V55" s="704"/>
      <c r="W55" s="704"/>
      <c r="X55" s="704"/>
      <c r="Y55" s="704"/>
      <c r="Z55" s="704"/>
      <c r="AA55" s="704"/>
      <c r="AB55" s="704"/>
      <c r="AC55" s="27"/>
    </row>
    <row r="56" spans="1:29" s="24" customFormat="1" ht="17.100000000000001" customHeight="1">
      <c r="A56" s="25" t="s">
        <v>290</v>
      </c>
      <c r="B56" s="25"/>
      <c r="C56" s="25"/>
      <c r="D56" s="25"/>
      <c r="E56" s="25"/>
      <c r="F56" s="25"/>
      <c r="G56" s="25"/>
      <c r="H56" s="25"/>
      <c r="I56" s="25"/>
      <c r="J56" s="25"/>
      <c r="K56" s="292" t="s">
        <v>19</v>
      </c>
      <c r="L56" s="30" t="s">
        <v>168</v>
      </c>
      <c r="M56" s="30"/>
      <c r="N56" s="30"/>
      <c r="O56" s="25" t="s">
        <v>169</v>
      </c>
      <c r="P56" s="25" t="s">
        <v>111</v>
      </c>
      <c r="Q56" s="25"/>
      <c r="R56" s="25"/>
      <c r="S56" s="25"/>
      <c r="T56" s="25"/>
      <c r="U56" s="25" t="s">
        <v>169</v>
      </c>
      <c r="V56" s="25" t="s">
        <v>170</v>
      </c>
      <c r="W56" s="25"/>
      <c r="X56" s="25"/>
      <c r="Y56" s="25"/>
      <c r="Z56" s="25" t="s">
        <v>171</v>
      </c>
      <c r="AA56" s="25"/>
      <c r="AB56" s="25"/>
      <c r="AC56" s="25"/>
    </row>
    <row r="57" spans="1:29" s="24" customFormat="1" ht="17.100000000000001" customHeight="1">
      <c r="A57" s="27" t="s">
        <v>172</v>
      </c>
      <c r="B57" s="27"/>
      <c r="C57" s="27"/>
      <c r="D57" s="27"/>
      <c r="E57" s="27"/>
      <c r="F57" s="27" t="s">
        <v>173</v>
      </c>
      <c r="G57" s="708"/>
      <c r="H57" s="708"/>
      <c r="I57" s="708"/>
      <c r="J57" s="27" t="s">
        <v>174</v>
      </c>
      <c r="K57" s="27" t="s">
        <v>169</v>
      </c>
      <c r="L57" s="729"/>
      <c r="M57" s="729"/>
      <c r="N57" s="729"/>
      <c r="O57" s="27" t="s">
        <v>303</v>
      </c>
      <c r="P57" s="729"/>
      <c r="Q57" s="729"/>
      <c r="R57" s="729"/>
      <c r="S57" s="729"/>
      <c r="T57" s="729"/>
      <c r="U57" s="27" t="s">
        <v>301</v>
      </c>
      <c r="V57" s="730">
        <f>L57+P57</f>
        <v>0</v>
      </c>
      <c r="W57" s="730"/>
      <c r="X57" s="730"/>
      <c r="Y57" s="730"/>
      <c r="Z57" s="27" t="s">
        <v>175</v>
      </c>
      <c r="AA57" s="296"/>
      <c r="AB57" s="296"/>
      <c r="AC57" s="27"/>
    </row>
    <row r="58" spans="1:29" s="24" customFormat="1" ht="17.100000000000001" customHeight="1">
      <c r="A58" s="27"/>
      <c r="B58" s="27"/>
      <c r="C58" s="27"/>
      <c r="D58" s="27"/>
      <c r="E58" s="27"/>
      <c r="F58" s="27" t="s">
        <v>123</v>
      </c>
      <c r="G58" s="708"/>
      <c r="H58" s="708"/>
      <c r="I58" s="708"/>
      <c r="J58" s="27" t="s">
        <v>176</v>
      </c>
      <c r="K58" s="27" t="s">
        <v>125</v>
      </c>
      <c r="L58" s="729"/>
      <c r="M58" s="729"/>
      <c r="N58" s="729"/>
      <c r="O58" s="27" t="s">
        <v>301</v>
      </c>
      <c r="P58" s="729"/>
      <c r="Q58" s="729"/>
      <c r="R58" s="729"/>
      <c r="S58" s="729"/>
      <c r="T58" s="729"/>
      <c r="U58" s="27" t="s">
        <v>83</v>
      </c>
      <c r="V58" s="730">
        <f t="shared" ref="V58:V62" si="0">L58+P58</f>
        <v>0</v>
      </c>
      <c r="W58" s="730"/>
      <c r="X58" s="730"/>
      <c r="Y58" s="730"/>
      <c r="Z58" s="27" t="s">
        <v>175</v>
      </c>
      <c r="AA58" s="296"/>
      <c r="AB58" s="296"/>
      <c r="AC58" s="27"/>
    </row>
    <row r="59" spans="1:29" s="24" customFormat="1" ht="17.100000000000001" customHeight="1">
      <c r="A59" s="27"/>
      <c r="B59" s="27"/>
      <c r="C59" s="27"/>
      <c r="D59" s="27"/>
      <c r="E59" s="27"/>
      <c r="F59" s="27" t="s">
        <v>123</v>
      </c>
      <c r="G59" s="708"/>
      <c r="H59" s="708"/>
      <c r="I59" s="708"/>
      <c r="J59" s="27" t="s">
        <v>176</v>
      </c>
      <c r="K59" s="27" t="s">
        <v>125</v>
      </c>
      <c r="L59" s="729"/>
      <c r="M59" s="729"/>
      <c r="N59" s="729"/>
      <c r="O59" s="27" t="s">
        <v>301</v>
      </c>
      <c r="P59" s="729"/>
      <c r="Q59" s="729"/>
      <c r="R59" s="729"/>
      <c r="S59" s="729"/>
      <c r="T59" s="729"/>
      <c r="U59" s="27" t="s">
        <v>301</v>
      </c>
      <c r="V59" s="730">
        <f t="shared" si="0"/>
        <v>0</v>
      </c>
      <c r="W59" s="730"/>
      <c r="X59" s="730"/>
      <c r="Y59" s="730"/>
      <c r="Z59" s="27" t="s">
        <v>175</v>
      </c>
      <c r="AA59" s="296"/>
      <c r="AB59" s="296"/>
      <c r="AC59" s="27"/>
    </row>
    <row r="60" spans="1:29" s="24" customFormat="1" ht="17.100000000000001" customHeight="1">
      <c r="A60" s="27"/>
      <c r="B60" s="27"/>
      <c r="C60" s="27"/>
      <c r="D60" s="27"/>
      <c r="E60" s="27"/>
      <c r="F60" s="27" t="s">
        <v>123</v>
      </c>
      <c r="G60" s="708"/>
      <c r="H60" s="708"/>
      <c r="I60" s="708"/>
      <c r="J60" s="27" t="s">
        <v>176</v>
      </c>
      <c r="K60" s="27" t="s">
        <v>125</v>
      </c>
      <c r="L60" s="729"/>
      <c r="M60" s="729"/>
      <c r="N60" s="729"/>
      <c r="O60" s="27" t="s">
        <v>303</v>
      </c>
      <c r="P60" s="729"/>
      <c r="Q60" s="729"/>
      <c r="R60" s="729"/>
      <c r="S60" s="729"/>
      <c r="T60" s="729"/>
      <c r="U60" s="27" t="s">
        <v>301</v>
      </c>
      <c r="V60" s="730">
        <f t="shared" si="0"/>
        <v>0</v>
      </c>
      <c r="W60" s="730"/>
      <c r="X60" s="730"/>
      <c r="Y60" s="730"/>
      <c r="Z60" s="27" t="s">
        <v>175</v>
      </c>
      <c r="AA60" s="296"/>
      <c r="AB60" s="296"/>
      <c r="AC60" s="27"/>
    </row>
    <row r="61" spans="1:29" s="24" customFormat="1" ht="17.100000000000001" customHeight="1">
      <c r="A61" s="27"/>
      <c r="B61" s="27"/>
      <c r="C61" s="27"/>
      <c r="D61" s="27"/>
      <c r="E61" s="27"/>
      <c r="F61" s="27" t="s">
        <v>123</v>
      </c>
      <c r="G61" s="708"/>
      <c r="H61" s="708"/>
      <c r="I61" s="708"/>
      <c r="J61" s="27" t="s">
        <v>176</v>
      </c>
      <c r="K61" s="27" t="s">
        <v>125</v>
      </c>
      <c r="L61" s="729"/>
      <c r="M61" s="729"/>
      <c r="N61" s="729"/>
      <c r="O61" s="27" t="s">
        <v>83</v>
      </c>
      <c r="P61" s="729"/>
      <c r="Q61" s="729"/>
      <c r="R61" s="729"/>
      <c r="S61" s="729"/>
      <c r="T61" s="729"/>
      <c r="U61" s="27" t="s">
        <v>303</v>
      </c>
      <c r="V61" s="730">
        <f t="shared" si="0"/>
        <v>0</v>
      </c>
      <c r="W61" s="730"/>
      <c r="X61" s="730"/>
      <c r="Y61" s="730"/>
      <c r="Z61" s="27" t="s">
        <v>175</v>
      </c>
      <c r="AA61" s="296"/>
      <c r="AB61" s="296"/>
      <c r="AC61" s="27"/>
    </row>
    <row r="62" spans="1:29" s="24" customFormat="1" ht="17.100000000000001" customHeight="1">
      <c r="A62" s="27"/>
      <c r="B62" s="27"/>
      <c r="C62" s="27"/>
      <c r="D62" s="27"/>
      <c r="E62" s="27"/>
      <c r="F62" s="27" t="s">
        <v>123</v>
      </c>
      <c r="G62" s="708"/>
      <c r="H62" s="708"/>
      <c r="I62" s="708"/>
      <c r="J62" s="27" t="s">
        <v>176</v>
      </c>
      <c r="K62" s="27" t="s">
        <v>125</v>
      </c>
      <c r="L62" s="729"/>
      <c r="M62" s="729"/>
      <c r="N62" s="729"/>
      <c r="O62" s="27" t="s">
        <v>304</v>
      </c>
      <c r="P62" s="729"/>
      <c r="Q62" s="729"/>
      <c r="R62" s="729"/>
      <c r="S62" s="729"/>
      <c r="T62" s="729"/>
      <c r="U62" s="27" t="s">
        <v>303</v>
      </c>
      <c r="V62" s="730">
        <f t="shared" si="0"/>
        <v>0</v>
      </c>
      <c r="W62" s="730"/>
      <c r="X62" s="730"/>
      <c r="Y62" s="730"/>
      <c r="Z62" s="27" t="s">
        <v>175</v>
      </c>
      <c r="AA62" s="296"/>
      <c r="AB62" s="296"/>
      <c r="AC62" s="27"/>
    </row>
    <row r="63" spans="1:29" s="24" customFormat="1" ht="17.100000000000001" customHeight="1">
      <c r="A63" s="15" t="s">
        <v>177</v>
      </c>
      <c r="B63" s="15"/>
      <c r="C63" s="15"/>
      <c r="D63" s="15"/>
      <c r="E63" s="15"/>
      <c r="F63" s="27"/>
      <c r="G63" s="27"/>
      <c r="H63" s="27"/>
      <c r="I63" s="27"/>
      <c r="J63" s="27"/>
      <c r="K63" s="28" t="s">
        <v>178</v>
      </c>
      <c r="L63" s="731">
        <f>L57+L58+L59+L60+L61+L62</f>
        <v>0</v>
      </c>
      <c r="M63" s="731"/>
      <c r="N63" s="731"/>
      <c r="O63" s="27" t="s">
        <v>301</v>
      </c>
      <c r="P63" s="731">
        <f>P57+P58+P59+P60+P61+P62</f>
        <v>0</v>
      </c>
      <c r="Q63" s="731"/>
      <c r="R63" s="731"/>
      <c r="S63" s="731"/>
      <c r="T63" s="731"/>
      <c r="U63" s="27" t="s">
        <v>301</v>
      </c>
      <c r="V63" s="730">
        <f>L63+P63</f>
        <v>0</v>
      </c>
      <c r="W63" s="730"/>
      <c r="X63" s="730"/>
      <c r="Y63" s="730"/>
      <c r="Z63" s="27" t="s">
        <v>175</v>
      </c>
      <c r="AA63" s="296"/>
      <c r="AB63" s="296"/>
      <c r="AC63" s="27"/>
    </row>
    <row r="64" spans="1:29" s="24" customFormat="1" ht="17.100000000000001" customHeight="1">
      <c r="A64" s="25" t="s">
        <v>291</v>
      </c>
      <c r="B64" s="25"/>
      <c r="C64" s="25"/>
      <c r="D64" s="25"/>
      <c r="E64" s="30"/>
      <c r="F64" s="726"/>
      <c r="G64" s="726"/>
      <c r="H64" s="726"/>
      <c r="I64" s="726"/>
      <c r="J64" s="726"/>
      <c r="K64" s="726"/>
      <c r="L64" s="726"/>
      <c r="M64" s="726"/>
      <c r="N64" s="726"/>
      <c r="O64" s="726"/>
      <c r="P64" s="726"/>
      <c r="Q64" s="726"/>
      <c r="R64" s="726"/>
      <c r="S64" s="726"/>
      <c r="T64" s="726"/>
      <c r="U64" s="726"/>
      <c r="V64" s="726"/>
      <c r="W64" s="726"/>
      <c r="X64" s="726"/>
      <c r="Y64" s="726"/>
      <c r="Z64" s="726"/>
      <c r="AA64" s="726"/>
      <c r="AB64" s="726"/>
      <c r="AC64" s="30"/>
    </row>
    <row r="65" spans="1:31" s="24" customFormat="1" ht="17.100000000000001" customHeight="1">
      <c r="A65" s="25" t="s">
        <v>292</v>
      </c>
      <c r="B65" s="25"/>
      <c r="C65" s="25"/>
      <c r="D65" s="25"/>
      <c r="E65" s="30"/>
      <c r="F65" s="726"/>
      <c r="G65" s="726"/>
      <c r="H65" s="726"/>
      <c r="I65" s="726"/>
      <c r="J65" s="726"/>
      <c r="K65" s="726"/>
      <c r="L65" s="726"/>
      <c r="M65" s="726"/>
      <c r="N65" s="726"/>
      <c r="O65" s="726"/>
      <c r="P65" s="726"/>
      <c r="Q65" s="726"/>
      <c r="R65" s="726"/>
      <c r="S65" s="726"/>
      <c r="T65" s="726"/>
      <c r="U65" s="726"/>
      <c r="V65" s="726"/>
      <c r="W65" s="726"/>
      <c r="X65" s="726"/>
      <c r="Y65" s="726"/>
      <c r="Z65" s="726"/>
      <c r="AA65" s="726"/>
      <c r="AB65" s="726"/>
      <c r="AC65" s="30"/>
    </row>
    <row r="66" spans="1:31" s="24" customFormat="1" ht="17.100000000000001" customHeight="1">
      <c r="A66" s="27"/>
      <c r="B66" s="27"/>
      <c r="C66" s="27"/>
      <c r="D66" s="27"/>
      <c r="E66" s="16"/>
      <c r="F66" s="670"/>
      <c r="G66" s="670"/>
      <c r="H66" s="670"/>
      <c r="I66" s="670"/>
      <c r="J66" s="670"/>
      <c r="K66" s="670"/>
      <c r="L66" s="670"/>
      <c r="M66" s="670"/>
      <c r="N66" s="670"/>
      <c r="O66" s="670"/>
      <c r="P66" s="670"/>
      <c r="Q66" s="670"/>
      <c r="R66" s="670"/>
      <c r="S66" s="670"/>
      <c r="T66" s="670"/>
      <c r="U66" s="670"/>
      <c r="V66" s="670"/>
      <c r="W66" s="670"/>
      <c r="X66" s="670"/>
      <c r="Y66" s="670"/>
      <c r="Z66" s="670"/>
      <c r="AA66" s="670"/>
      <c r="AB66" s="670"/>
      <c r="AC66" s="16"/>
    </row>
    <row r="67" spans="1:31" s="24" customFormat="1" ht="17.100000000000001" customHeight="1">
      <c r="A67" s="15"/>
      <c r="B67" s="15"/>
      <c r="C67" s="15"/>
      <c r="D67" s="15"/>
      <c r="E67" s="293"/>
      <c r="F67" s="704"/>
      <c r="G67" s="704"/>
      <c r="H67" s="704"/>
      <c r="I67" s="704"/>
      <c r="J67" s="704"/>
      <c r="K67" s="704"/>
      <c r="L67" s="704"/>
      <c r="M67" s="704"/>
      <c r="N67" s="704"/>
      <c r="O67" s="704"/>
      <c r="P67" s="704"/>
      <c r="Q67" s="704"/>
      <c r="R67" s="704"/>
      <c r="S67" s="704"/>
      <c r="T67" s="704"/>
      <c r="U67" s="704"/>
      <c r="V67" s="704"/>
      <c r="W67" s="704"/>
      <c r="X67" s="704"/>
      <c r="Y67" s="704"/>
      <c r="Z67" s="704"/>
      <c r="AA67" s="704"/>
      <c r="AB67" s="704"/>
      <c r="AC67" s="293"/>
    </row>
    <row r="68" spans="1:31" s="24" customFormat="1" ht="17.100000000000001" customHeight="1">
      <c r="A68" s="15" t="s">
        <v>293</v>
      </c>
      <c r="B68" s="15"/>
      <c r="C68" s="15"/>
      <c r="D68" s="15"/>
      <c r="E68" s="293"/>
      <c r="F68" s="704"/>
      <c r="G68" s="704"/>
      <c r="H68" s="704"/>
      <c r="I68" s="704"/>
      <c r="J68" s="704"/>
      <c r="K68" s="704"/>
      <c r="L68" s="704"/>
      <c r="M68" s="704"/>
      <c r="N68" s="704"/>
      <c r="O68" s="704"/>
      <c r="P68" s="704"/>
      <c r="Q68" s="704"/>
      <c r="R68" s="704"/>
      <c r="S68" s="704"/>
      <c r="T68" s="704"/>
      <c r="U68" s="704"/>
      <c r="V68" s="704"/>
      <c r="W68" s="704"/>
      <c r="X68" s="704"/>
      <c r="Y68" s="704"/>
      <c r="Z68" s="704"/>
      <c r="AA68" s="704"/>
      <c r="AB68" s="704"/>
      <c r="AC68" s="293"/>
    </row>
    <row r="69" spans="1:31" s="24" customFormat="1" ht="17.100000000000001" customHeight="1">
      <c r="A69" s="29" t="s">
        <v>294</v>
      </c>
      <c r="B69" s="29"/>
      <c r="C69" s="29"/>
      <c r="D69" s="29"/>
      <c r="E69" s="31"/>
      <c r="F69" s="31"/>
      <c r="G69" s="31"/>
      <c r="H69" s="31"/>
      <c r="I69" s="31"/>
      <c r="J69" s="31"/>
      <c r="K69" s="705"/>
      <c r="L69" s="705"/>
      <c r="M69" s="705"/>
      <c r="N69" s="31" t="s">
        <v>179</v>
      </c>
      <c r="O69" s="31"/>
      <c r="P69" s="31"/>
      <c r="Q69" s="31"/>
      <c r="R69" s="31"/>
      <c r="S69" s="31"/>
      <c r="T69" s="31"/>
      <c r="U69" s="31"/>
      <c r="V69" s="31"/>
      <c r="W69" s="31"/>
      <c r="X69" s="31"/>
      <c r="Y69" s="31"/>
      <c r="Z69" s="31"/>
      <c r="AA69" s="31"/>
      <c r="AB69" s="31"/>
      <c r="AC69" s="31"/>
      <c r="AD69" s="342"/>
      <c r="AE69" s="342"/>
    </row>
    <row r="70" spans="1:31" ht="17.100000000000001" customHeight="1">
      <c r="A70" s="29" t="s">
        <v>295</v>
      </c>
      <c r="B70" s="29"/>
      <c r="C70" s="29"/>
      <c r="D70" s="29"/>
      <c r="E70" s="31"/>
      <c r="F70" s="31"/>
      <c r="G70" s="31"/>
      <c r="H70" s="698"/>
      <c r="I70" s="698"/>
      <c r="J70" s="698"/>
      <c r="K70" s="698"/>
      <c r="L70" s="698"/>
      <c r="M70" s="698"/>
      <c r="N70" s="698"/>
      <c r="O70" s="698"/>
      <c r="P70" s="698"/>
      <c r="Q70" s="698"/>
      <c r="R70" s="698"/>
      <c r="S70" s="698"/>
      <c r="T70" s="698"/>
      <c r="U70" s="698"/>
      <c r="V70" s="698"/>
      <c r="W70" s="698"/>
      <c r="X70" s="698"/>
      <c r="Y70" s="698"/>
      <c r="Z70" s="698"/>
      <c r="AA70" s="698"/>
      <c r="AB70" s="698"/>
      <c r="AC70" s="698"/>
    </row>
    <row r="71" spans="1:31" ht="17.100000000000001" customHeight="1">
      <c r="A71" s="727" t="s">
        <v>296</v>
      </c>
      <c r="B71" s="727"/>
      <c r="C71" s="727"/>
      <c r="D71" s="727"/>
      <c r="E71" s="727"/>
      <c r="F71" s="727"/>
      <c r="G71" s="727"/>
      <c r="H71" s="728"/>
      <c r="I71" s="728"/>
      <c r="J71" s="728"/>
      <c r="K71" s="728"/>
      <c r="L71" s="728"/>
      <c r="M71" s="728"/>
      <c r="N71" s="728"/>
      <c r="O71" s="728"/>
      <c r="P71" s="728"/>
      <c r="Q71" s="728"/>
      <c r="R71" s="728"/>
      <c r="S71" s="728"/>
      <c r="T71" s="728"/>
      <c r="U71" s="728"/>
      <c r="V71" s="728"/>
      <c r="W71" s="728"/>
      <c r="X71" s="728"/>
      <c r="Y71" s="728"/>
      <c r="Z71" s="728"/>
      <c r="AA71" s="728"/>
      <c r="AB71" s="728"/>
      <c r="AC71" s="728"/>
    </row>
    <row r="72" spans="1:31" ht="17.100000000000001" customHeight="1">
      <c r="A72" s="14" t="s">
        <v>297</v>
      </c>
      <c r="B72" s="14"/>
      <c r="C72" s="14"/>
      <c r="D72" s="14"/>
      <c r="E72" s="725" t="str">
        <f>IF(【申請書】第一面!$AD$5="計画変更","【計画変更の概要】","")</f>
        <v/>
      </c>
      <c r="F72" s="725"/>
      <c r="G72" s="725"/>
      <c r="H72" s="725"/>
      <c r="I72" s="725"/>
      <c r="J72" s="725"/>
      <c r="K72" s="725"/>
      <c r="L72" s="725"/>
      <c r="M72" s="725"/>
      <c r="N72" s="725"/>
      <c r="O72" s="725"/>
      <c r="P72" s="725"/>
      <c r="Q72" s="725"/>
      <c r="R72" s="725"/>
      <c r="S72" s="725"/>
      <c r="T72" s="725"/>
      <c r="U72" s="725"/>
      <c r="V72" s="725"/>
      <c r="W72" s="725"/>
      <c r="X72" s="725"/>
      <c r="Y72" s="725"/>
      <c r="Z72" s="725"/>
      <c r="AA72" s="725"/>
      <c r="AB72" s="725"/>
      <c r="AC72" s="725"/>
    </row>
    <row r="73" spans="1:31" ht="17.100000000000001" customHeight="1">
      <c r="A73" s="256"/>
      <c r="B73" s="256"/>
      <c r="C73" s="747"/>
      <c r="D73" s="747"/>
      <c r="E73" s="747"/>
      <c r="F73" s="747"/>
      <c r="G73" s="747"/>
      <c r="H73" s="747"/>
      <c r="I73" s="747"/>
      <c r="J73" s="747"/>
      <c r="K73" s="747"/>
      <c r="L73" s="747"/>
      <c r="M73" s="747"/>
      <c r="N73" s="747"/>
      <c r="O73" s="747"/>
      <c r="P73" s="747"/>
      <c r="Q73" s="747"/>
      <c r="R73" s="747"/>
      <c r="S73" s="747"/>
      <c r="T73" s="747"/>
      <c r="U73" s="747"/>
      <c r="V73" s="747"/>
      <c r="W73" s="747"/>
      <c r="X73" s="747"/>
      <c r="Y73" s="747"/>
      <c r="Z73" s="747"/>
      <c r="AA73" s="747"/>
      <c r="AB73" s="747"/>
      <c r="AC73" s="747"/>
    </row>
    <row r="74" spans="1:31" ht="17.100000000000001" customHeight="1">
      <c r="A74" s="257"/>
      <c r="B74" s="257"/>
      <c r="C74" s="747"/>
      <c r="D74" s="747"/>
      <c r="E74" s="747"/>
      <c r="F74" s="747"/>
      <c r="G74" s="747"/>
      <c r="H74" s="747"/>
      <c r="I74" s="747"/>
      <c r="J74" s="747"/>
      <c r="K74" s="747"/>
      <c r="L74" s="747"/>
      <c r="M74" s="747"/>
      <c r="N74" s="747"/>
      <c r="O74" s="747"/>
      <c r="P74" s="747"/>
      <c r="Q74" s="747"/>
      <c r="R74" s="747"/>
      <c r="S74" s="747"/>
      <c r="T74" s="747"/>
      <c r="U74" s="747"/>
      <c r="V74" s="747"/>
      <c r="W74" s="747"/>
      <c r="X74" s="747"/>
      <c r="Y74" s="747"/>
      <c r="Z74" s="747"/>
      <c r="AA74" s="747"/>
      <c r="AB74" s="747"/>
      <c r="AC74" s="747"/>
    </row>
    <row r="75" spans="1:31" ht="17.100000000000001" customHeight="1">
      <c r="A75" s="259"/>
      <c r="B75" s="259"/>
      <c r="C75" s="747"/>
      <c r="D75" s="747"/>
      <c r="E75" s="747"/>
      <c r="F75" s="747"/>
      <c r="G75" s="747"/>
      <c r="H75" s="747"/>
      <c r="I75" s="747"/>
      <c r="J75" s="747"/>
      <c r="K75" s="747"/>
      <c r="L75" s="747"/>
      <c r="M75" s="747"/>
      <c r="N75" s="747"/>
      <c r="O75" s="747"/>
      <c r="P75" s="747"/>
      <c r="Q75" s="747"/>
      <c r="R75" s="747"/>
      <c r="S75" s="747"/>
      <c r="T75" s="747"/>
      <c r="U75" s="747"/>
      <c r="V75" s="747"/>
      <c r="W75" s="747"/>
      <c r="X75" s="747"/>
      <c r="Y75" s="747"/>
      <c r="Z75" s="747"/>
      <c r="AA75" s="747"/>
      <c r="AB75" s="747"/>
      <c r="AC75" s="747"/>
    </row>
    <row r="76" spans="1:31">
      <c r="A76" s="259"/>
      <c r="B76" s="259"/>
      <c r="C76" s="747"/>
      <c r="D76" s="747"/>
      <c r="E76" s="747"/>
      <c r="F76" s="747"/>
      <c r="G76" s="747"/>
      <c r="H76" s="747"/>
      <c r="I76" s="747"/>
      <c r="J76" s="747"/>
      <c r="K76" s="747"/>
      <c r="L76" s="747"/>
      <c r="M76" s="747"/>
      <c r="N76" s="747"/>
      <c r="O76" s="747"/>
      <c r="P76" s="747"/>
      <c r="Q76" s="747"/>
      <c r="R76" s="747"/>
      <c r="S76" s="747"/>
      <c r="T76" s="747"/>
      <c r="U76" s="747"/>
      <c r="V76" s="747"/>
      <c r="W76" s="747"/>
      <c r="X76" s="747"/>
      <c r="Y76" s="747"/>
      <c r="Z76" s="747"/>
      <c r="AA76" s="747"/>
      <c r="AB76" s="747"/>
      <c r="AC76" s="747"/>
    </row>
    <row r="77" spans="1:31">
      <c r="A77" s="259"/>
      <c r="B77" s="259"/>
      <c r="C77" s="747"/>
      <c r="D77" s="747"/>
      <c r="E77" s="747"/>
      <c r="F77" s="747"/>
      <c r="G77" s="747"/>
      <c r="H77" s="747"/>
      <c r="I77" s="747"/>
      <c r="J77" s="747"/>
      <c r="K77" s="747"/>
      <c r="L77" s="747"/>
      <c r="M77" s="747"/>
      <c r="N77" s="747"/>
      <c r="O77" s="747"/>
      <c r="P77" s="747"/>
      <c r="Q77" s="747"/>
      <c r="R77" s="747"/>
      <c r="S77" s="747"/>
      <c r="T77" s="747"/>
      <c r="U77" s="747"/>
      <c r="V77" s="747"/>
      <c r="W77" s="747"/>
      <c r="X77" s="747"/>
      <c r="Y77" s="747"/>
      <c r="Z77" s="747"/>
      <c r="AA77" s="747"/>
      <c r="AB77" s="747"/>
      <c r="AC77" s="747"/>
    </row>
    <row r="78" spans="1:31">
      <c r="A78" s="258"/>
      <c r="B78" s="258"/>
      <c r="C78" s="746"/>
      <c r="D78" s="746"/>
      <c r="E78" s="746"/>
      <c r="F78" s="746"/>
      <c r="G78" s="746"/>
      <c r="H78" s="746"/>
      <c r="I78" s="746"/>
      <c r="J78" s="746"/>
      <c r="K78" s="746"/>
      <c r="L78" s="746"/>
      <c r="M78" s="746"/>
      <c r="N78" s="746"/>
      <c r="O78" s="746"/>
      <c r="P78" s="746"/>
      <c r="Q78" s="746"/>
      <c r="R78" s="746"/>
      <c r="S78" s="746"/>
      <c r="T78" s="746"/>
      <c r="U78" s="746"/>
      <c r="V78" s="746"/>
      <c r="W78" s="746"/>
      <c r="X78" s="746"/>
      <c r="Y78" s="746"/>
      <c r="Z78" s="746"/>
      <c r="AA78" s="746"/>
      <c r="AB78" s="746"/>
      <c r="AC78" s="746"/>
    </row>
    <row r="80" spans="1:31">
      <c r="K80" s="24"/>
    </row>
  </sheetData>
  <sheetProtection sheet="1" objects="1" scenarios="1"/>
  <mergeCells count="76">
    <mergeCell ref="O46:R46"/>
    <mergeCell ref="C44:AC44"/>
    <mergeCell ref="F65:AB65"/>
    <mergeCell ref="F66:AB66"/>
    <mergeCell ref="C78:AC78"/>
    <mergeCell ref="C73:AC73"/>
    <mergeCell ref="C74:AC74"/>
    <mergeCell ref="C75:AC75"/>
    <mergeCell ref="C76:AC76"/>
    <mergeCell ref="C77:AC77"/>
    <mergeCell ref="H70:AC70"/>
    <mergeCell ref="H54:AC54"/>
    <mergeCell ref="L55:AB55"/>
    <mergeCell ref="G60:I60"/>
    <mergeCell ref="L60:N60"/>
    <mergeCell ref="P60:T60"/>
    <mergeCell ref="G5:L5"/>
    <mergeCell ref="O5:AB5"/>
    <mergeCell ref="A1:AC1"/>
    <mergeCell ref="A2:AC2"/>
    <mergeCell ref="G3:K3"/>
    <mergeCell ref="G4:L4"/>
    <mergeCell ref="O4:AB4"/>
    <mergeCell ref="G6:L6"/>
    <mergeCell ref="O6:AB6"/>
    <mergeCell ref="G7:L7"/>
    <mergeCell ref="O7:AB7"/>
    <mergeCell ref="G8:L8"/>
    <mergeCell ref="O8:AB8"/>
    <mergeCell ref="G34:U34"/>
    <mergeCell ref="I35:K35"/>
    <mergeCell ref="I36:K36"/>
    <mergeCell ref="H37:AC37"/>
    <mergeCell ref="A37:G37"/>
    <mergeCell ref="F11:K11"/>
    <mergeCell ref="J30:K30"/>
    <mergeCell ref="J31:K31"/>
    <mergeCell ref="J32:K32"/>
    <mergeCell ref="J33:K33"/>
    <mergeCell ref="O11:T11"/>
    <mergeCell ref="G59:I59"/>
    <mergeCell ref="L59:N59"/>
    <mergeCell ref="P59:T59"/>
    <mergeCell ref="V59:Y59"/>
    <mergeCell ref="F49:K49"/>
    <mergeCell ref="F51:K51"/>
    <mergeCell ref="G57:I57"/>
    <mergeCell ref="L57:N57"/>
    <mergeCell ref="P57:T57"/>
    <mergeCell ref="V57:Y57"/>
    <mergeCell ref="G58:I58"/>
    <mergeCell ref="L58:N58"/>
    <mergeCell ref="P58:T58"/>
    <mergeCell ref="V58:Y58"/>
    <mergeCell ref="P49:U49"/>
    <mergeCell ref="V63:Y63"/>
    <mergeCell ref="G61:I61"/>
    <mergeCell ref="L61:N61"/>
    <mergeCell ref="P61:T61"/>
    <mergeCell ref="V61:Y61"/>
    <mergeCell ref="G45:R45"/>
    <mergeCell ref="P51:U51"/>
    <mergeCell ref="E72:AC72"/>
    <mergeCell ref="F64:AB64"/>
    <mergeCell ref="F67:AB67"/>
    <mergeCell ref="F68:AB68"/>
    <mergeCell ref="K69:M69"/>
    <mergeCell ref="A71:G71"/>
    <mergeCell ref="H71:AC71"/>
    <mergeCell ref="G62:I62"/>
    <mergeCell ref="L62:N62"/>
    <mergeCell ref="P62:T62"/>
    <mergeCell ref="V62:Y62"/>
    <mergeCell ref="L63:N63"/>
    <mergeCell ref="P63:T63"/>
    <mergeCell ref="V60:Y60"/>
  </mergeCells>
  <phoneticPr fontId="10"/>
  <dataValidations count="5">
    <dataValidation type="list" allowBlank="1" showInputMessage="1" showErrorMessage="1" sqref="C10 C65574 C131110 C196646 C262182 C327718 C393254 C458790 C524326 C589862 C655398 C720934 C786470 C852006 C917542 C983078 F10 F65574 F131110 F196646 F262182 F327718 F393254 F458790 F524326 F589862 F655398 F720934 F786470 F852006 F917542 F983078 S10 S65574 S131110 S196646 S262182 S327718 S393254 S458790 S524326 S589862 S655398 S720934 S786470 S852006 S917542 S983078 L10 L65574 L131110 L196646 L262182 L327718 L393254 L458790 L524326 L589862 L655398 L720934 L786470 L852006 L917542 L983078 O10 O65574 O131110 O196646 O262182 O327718 O393254 O458790 O524326 O589862 O655398 O720934 O786470 O852006 O917542 O983078 X10 X65574 X131110 X196646 X262182 X327718 X393254 X458790 X524326 X589862 X655398 X720934 X786470 X852006 X917542 X983078 X65587 X131123 X196659 X262195 X327731 X393267 X458803 X524339 X589875 X655411 X720947 X786483 X852019 X917555 X983091 V65587 V131123 V196659 V262195 V327731 V393267 V458803 V524339 V589875 V655411 V720947 V786483 V852019 V917555 V983091 I10 I65574 I131110 I196646 I262182 I327718 I393254 I458790 I524326 I589862 I655398 I720934 I786470 I852006 I917542 I983078 S27:S28 G53:G54 L53 UYO25 JF12 TB12 ACX12 AMT12 AWP12 BGL12 BQH12 CAD12 CJZ12 CTV12 DDR12 DNN12 DXJ12 EHF12 ERB12 FAX12 FKT12 FUP12 GEL12 GOH12 GYD12 HHZ12 HRV12 IBR12 ILN12 IVJ12 JFF12 JPB12 JYX12 KIT12 KSP12 LCL12 LMH12 LWD12 MFZ12 MPV12 MZR12 NJN12 NTJ12 ODF12 ONB12 OWX12 PGT12 PQP12 QAL12 QKH12 QUD12 RDZ12 RNV12 RXR12 SHN12 SRJ12 TBF12 TLB12 TUX12 UET12 UOP12 UYL12 VIH12 VSD12 WBZ12 WLV12 WVR12 WVU25 JB12:JB16 SX12:SX16 ACT12:ACT16 AMP12:AMP16 AWL12:AWL16 BGH12:BGH16 BQD12:BQD16 BZZ12:BZZ16 CJV12:CJV16 CTR12:CTR16 DDN12:DDN16 DNJ12:DNJ16 DXF12:DXF16 EHB12:EHB16 EQX12:EQX16 FAT12:FAT16 FKP12:FKP16 FUL12:FUL16 GEH12:GEH16 GOD12:GOD16 GXZ12:GXZ16 HHV12:HHV16 HRR12:HRR16 IBN12:IBN16 ILJ12:ILJ16 IVF12:IVF16 JFB12:JFB16 JOX12:JOX16 JYT12:JYT16 KIP12:KIP16 KSL12:KSL16 LCH12:LCH16 LMD12:LMD16 LVZ12:LVZ16 MFV12:MFV16 MPR12:MPR16 MZN12:MZN16 NJJ12:NJJ16 NTF12:NTF16 ODB12:ODB16 OMX12:OMX16 OWT12:OWT16 PGP12:PGP16 PQL12:PQL16 QAH12:QAH16 QKD12:QKD16 QTZ12:QTZ16 RDV12:RDV16 RNR12:RNR16 RXN12:RXN16 SHJ12:SHJ16 SRF12:SRF16 TBB12:TBB16 TKX12:TKX16 TUT12:TUT16 UEP12:UEP16 UOL12:UOL16 UYH12:UYH16 VID12:VID16 VRZ12:VRZ16 WBV12:WBV16 WLR12:WLR16 WVN12:WVN16 VIK25 JB18:JB22 SX18:SX22 ACT18:ACT22 AMP18:AMP22 AWL18:AWL22 BGH18:BGH22 BQD18:BQD22 BZZ18:BZZ22 CJV18:CJV22 CTR18:CTR22 DDN18:DDN22 DNJ18:DNJ22 DXF18:DXF22 EHB18:EHB22 EQX18:EQX22 FAT18:FAT22 FKP18:FKP22 FUL18:FUL22 GEH18:GEH22 GOD18:GOD22 GXZ18:GXZ22 HHV18:HHV22 HRR18:HRR22 IBN18:IBN22 ILJ18:ILJ22 IVF18:IVF22 JFB18:JFB22 JOX18:JOX22 JYT18:JYT22 KIP18:KIP22 KSL18:KSL22 LCH18:LCH22 LMD18:LMD22 LVZ18:LVZ22 MFV18:MFV22 MPR18:MPR22 MZN18:MZN22 NJJ18:NJJ22 NTF18:NTF22 ODB18:ODB22 OMX18:OMX22 OWT18:OWT22 PGP18:PGP22 PQL18:PQL22 QAH18:QAH22 QKD18:QKD22 QTZ18:QTZ22 RDV18:RDV22 RNR18:RNR22 RXN18:RXN22 SHJ18:SHJ22 SRF18:SRF22 TBB18:TBB22 TKX18:TKX22 TUT18:TUT22 UEP18:UEP22 UOL18:UOL22 UYH18:UYH22 VID18:VID22 VRZ18:VRZ22 WBV18:WBV22 WLR18:WLR22 WVN18:WVN22 VSG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WCC25 JP25 TL25 ADH25 AND25 AWZ25 BGV25 BQR25 CAN25 CKJ25 CUF25 DEB25 DNX25 DXT25 EHP25 ERL25 FBH25 FLD25 FUZ25 GEV25 GOR25 GYN25 HIJ25 HSF25 ICB25 ILX25 IVT25 JFP25 JPL25 JZH25 KJD25 KSZ25 LCV25 LMR25 LWN25 MGJ25 MQF25 NAB25 NJX25 NTT25 ODP25 ONL25 OXH25 PHD25 PQZ25 QAV25 QKR25 QUN25 REJ25 ROF25 RYB25 SHX25 SRT25 TBP25 TLL25 TVH25 UFD25 UOZ25 UYV25 VIR25 VSN25 WCJ25 WMF25 WWB25 WLY25 JI25 TE25 ADA25 AMW25 AWS25 BGO25 BQK25 CAG25 CKC25 CTY25 DDU25 DNQ25 DXM25 EHI25 ERE25 FBA25 FKW25 FUS25 GEO25 GOK25 GYG25 HIC25 HRY25 IBU25 ILQ25 IVM25 JFI25 JPE25 JZA25 KIW25 KSS25 LCO25 LMK25 LWG25 MGC25 MPY25 MZU25 NJQ25 NTM25 ODI25 ONE25 OXA25 PGW25 PQS25 QAO25 QKK25 QUG25 REC25 RNY25 RXU25 SHQ25 SRM25 TBI25 TLE25 TVA25 UEW25 UOS25 F12:F18 F20:F25 F27:F28 M27:M28 V40 X40 B42:B43 V47 X47" xr:uid="{00000000-0002-0000-0400-000000000000}">
      <formula1>"□,■"</formula1>
    </dataValidation>
    <dataValidation type="custom" allowBlank="1" showInputMessage="1" showErrorMessage="1" sqref="L57:N62 P57:T62" xr:uid="{00000000-0002-0000-0400-000001000000}">
      <formula1>L57-ROUNDDOWN(L57,2)=0</formula1>
    </dataValidation>
    <dataValidation imeMode="on" allowBlank="1" showInputMessage="1" showErrorMessage="1" sqref="I71:AC71 F11:K11 O11:T11 H37:AC37 E72 H70:H71 G67:AB68 G64:AB64 F64:F68" xr:uid="{00000000-0002-0000-0400-000002000000}"/>
    <dataValidation type="list" allowBlank="1" showInputMessage="1" sqref="G4:L8" xr:uid="{00000000-0002-0000-0400-000003000000}">
      <formula1>"08010,08490,08500,      "</formula1>
    </dataValidation>
    <dataValidation type="list" imeMode="on" allowBlank="1" showInputMessage="1" sqref="O4:AB8" xr:uid="{00000000-0002-0000-0400-000004000000}">
      <formula1>"一戸建ての住宅,自動車車庫,自転車駐車場,    　　　　        "</formula1>
    </dataValidation>
  </dataValidations>
  <pageMargins left="0.59055118110236227" right="0.42708333333333331" top="0.51181102362204722" bottom="0.19685039370078741" header="0.51181102362204722" footer="0.15748031496062992"/>
  <pageSetup paperSize="9" orientation="portrait" blackAndWhite="1" r:id="rId1"/>
  <headerFooter alignWithMargins="0"/>
  <rowBreaks count="1" manualBreakCount="1">
    <brk id="51" max="28"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6" tint="0.59999389629810485"/>
  </sheetPr>
  <dimension ref="A1:AC54"/>
  <sheetViews>
    <sheetView view="pageBreakPreview" zoomScaleNormal="100" zoomScaleSheetLayoutView="100" workbookViewId="0">
      <selection activeCell="E3" sqref="E3:K3"/>
    </sheetView>
  </sheetViews>
  <sheetFormatPr defaultRowHeight="12"/>
  <cols>
    <col min="1" max="29" width="3" style="21" customWidth="1"/>
    <col min="30" max="31" width="4.625" style="21" customWidth="1"/>
    <col min="32" max="256" width="9" style="21"/>
    <col min="257" max="285" width="3" style="21" customWidth="1"/>
    <col min="286" max="287" width="4.625" style="21" customWidth="1"/>
    <col min="288" max="512" width="9" style="21"/>
    <col min="513" max="541" width="3" style="21" customWidth="1"/>
    <col min="542" max="543" width="4.625" style="21" customWidth="1"/>
    <col min="544" max="768" width="9" style="21"/>
    <col min="769" max="797" width="3" style="21" customWidth="1"/>
    <col min="798" max="799" width="4.625" style="21" customWidth="1"/>
    <col min="800" max="1024" width="9" style="21"/>
    <col min="1025" max="1053" width="3" style="21" customWidth="1"/>
    <col min="1054" max="1055" width="4.625" style="21" customWidth="1"/>
    <col min="1056" max="1280" width="9" style="21"/>
    <col min="1281" max="1309" width="3" style="21" customWidth="1"/>
    <col min="1310" max="1311" width="4.625" style="21" customWidth="1"/>
    <col min="1312" max="1536" width="9" style="21"/>
    <col min="1537" max="1565" width="3" style="21" customWidth="1"/>
    <col min="1566" max="1567" width="4.625" style="21" customWidth="1"/>
    <col min="1568" max="1792" width="9" style="21"/>
    <col min="1793" max="1821" width="3" style="21" customWidth="1"/>
    <col min="1822" max="1823" width="4.625" style="21" customWidth="1"/>
    <col min="1824" max="2048" width="9" style="21"/>
    <col min="2049" max="2077" width="3" style="21" customWidth="1"/>
    <col min="2078" max="2079" width="4.625" style="21" customWidth="1"/>
    <col min="2080" max="2304" width="9" style="21"/>
    <col min="2305" max="2333" width="3" style="21" customWidth="1"/>
    <col min="2334" max="2335" width="4.625" style="21" customWidth="1"/>
    <col min="2336" max="2560" width="9" style="21"/>
    <col min="2561" max="2589" width="3" style="21" customWidth="1"/>
    <col min="2590" max="2591" width="4.625" style="21" customWidth="1"/>
    <col min="2592" max="2816" width="9" style="21"/>
    <col min="2817" max="2845" width="3" style="21" customWidth="1"/>
    <col min="2846" max="2847" width="4.625" style="21" customWidth="1"/>
    <col min="2848" max="3072" width="9" style="21"/>
    <col min="3073" max="3101" width="3" style="21" customWidth="1"/>
    <col min="3102" max="3103" width="4.625" style="21" customWidth="1"/>
    <col min="3104" max="3328" width="9" style="21"/>
    <col min="3329" max="3357" width="3" style="21" customWidth="1"/>
    <col min="3358" max="3359" width="4.625" style="21" customWidth="1"/>
    <col min="3360" max="3584" width="9" style="21"/>
    <col min="3585" max="3613" width="3" style="21" customWidth="1"/>
    <col min="3614" max="3615" width="4.625" style="21" customWidth="1"/>
    <col min="3616" max="3840" width="9" style="21"/>
    <col min="3841" max="3869" width="3" style="21" customWidth="1"/>
    <col min="3870" max="3871" width="4.625" style="21" customWidth="1"/>
    <col min="3872" max="4096" width="9" style="21"/>
    <col min="4097" max="4125" width="3" style="21" customWidth="1"/>
    <col min="4126" max="4127" width="4.625" style="21" customWidth="1"/>
    <col min="4128" max="4352" width="9" style="21"/>
    <col min="4353" max="4381" width="3" style="21" customWidth="1"/>
    <col min="4382" max="4383" width="4.625" style="21" customWidth="1"/>
    <col min="4384" max="4608" width="9" style="21"/>
    <col min="4609" max="4637" width="3" style="21" customWidth="1"/>
    <col min="4638" max="4639" width="4.625" style="21" customWidth="1"/>
    <col min="4640" max="4864" width="9" style="21"/>
    <col min="4865" max="4893" width="3" style="21" customWidth="1"/>
    <col min="4894" max="4895" width="4.625" style="21" customWidth="1"/>
    <col min="4896" max="5120" width="9" style="21"/>
    <col min="5121" max="5149" width="3" style="21" customWidth="1"/>
    <col min="5150" max="5151" width="4.625" style="21" customWidth="1"/>
    <col min="5152" max="5376" width="9" style="21"/>
    <col min="5377" max="5405" width="3" style="21" customWidth="1"/>
    <col min="5406" max="5407" width="4.625" style="21" customWidth="1"/>
    <col min="5408" max="5632" width="9" style="21"/>
    <col min="5633" max="5661" width="3" style="21" customWidth="1"/>
    <col min="5662" max="5663" width="4.625" style="21" customWidth="1"/>
    <col min="5664" max="5888" width="9" style="21"/>
    <col min="5889" max="5917" width="3" style="21" customWidth="1"/>
    <col min="5918" max="5919" width="4.625" style="21" customWidth="1"/>
    <col min="5920" max="6144" width="9" style="21"/>
    <col min="6145" max="6173" width="3" style="21" customWidth="1"/>
    <col min="6174" max="6175" width="4.625" style="21" customWidth="1"/>
    <col min="6176" max="6400" width="9" style="21"/>
    <col min="6401" max="6429" width="3" style="21" customWidth="1"/>
    <col min="6430" max="6431" width="4.625" style="21" customWidth="1"/>
    <col min="6432" max="6656" width="9" style="21"/>
    <col min="6657" max="6685" width="3" style="21" customWidth="1"/>
    <col min="6686" max="6687" width="4.625" style="21" customWidth="1"/>
    <col min="6688" max="6912" width="9" style="21"/>
    <col min="6913" max="6941" width="3" style="21" customWidth="1"/>
    <col min="6942" max="6943" width="4.625" style="21" customWidth="1"/>
    <col min="6944" max="7168" width="9" style="21"/>
    <col min="7169" max="7197" width="3" style="21" customWidth="1"/>
    <col min="7198" max="7199" width="4.625" style="21" customWidth="1"/>
    <col min="7200" max="7424" width="9" style="21"/>
    <col min="7425" max="7453" width="3" style="21" customWidth="1"/>
    <col min="7454" max="7455" width="4.625" style="21" customWidth="1"/>
    <col min="7456" max="7680" width="9" style="21"/>
    <col min="7681" max="7709" width="3" style="21" customWidth="1"/>
    <col min="7710" max="7711" width="4.625" style="21" customWidth="1"/>
    <col min="7712" max="7936" width="9" style="21"/>
    <col min="7937" max="7965" width="3" style="21" customWidth="1"/>
    <col min="7966" max="7967" width="4.625" style="21" customWidth="1"/>
    <col min="7968" max="8192" width="9" style="21"/>
    <col min="8193" max="8221" width="3" style="21" customWidth="1"/>
    <col min="8222" max="8223" width="4.625" style="21" customWidth="1"/>
    <col min="8224" max="8448" width="9" style="21"/>
    <col min="8449" max="8477" width="3" style="21" customWidth="1"/>
    <col min="8478" max="8479" width="4.625" style="21" customWidth="1"/>
    <col min="8480" max="8704" width="9" style="21"/>
    <col min="8705" max="8733" width="3" style="21" customWidth="1"/>
    <col min="8734" max="8735" width="4.625" style="21" customWidth="1"/>
    <col min="8736" max="8960" width="9" style="21"/>
    <col min="8961" max="8989" width="3" style="21" customWidth="1"/>
    <col min="8990" max="8991" width="4.625" style="21" customWidth="1"/>
    <col min="8992" max="9216" width="9" style="21"/>
    <col min="9217" max="9245" width="3" style="21" customWidth="1"/>
    <col min="9246" max="9247" width="4.625" style="21" customWidth="1"/>
    <col min="9248" max="9472" width="9" style="21"/>
    <col min="9473" max="9501" width="3" style="21" customWidth="1"/>
    <col min="9502" max="9503" width="4.625" style="21" customWidth="1"/>
    <col min="9504" max="9728" width="9" style="21"/>
    <col min="9729" max="9757" width="3" style="21" customWidth="1"/>
    <col min="9758" max="9759" width="4.625" style="21" customWidth="1"/>
    <col min="9760" max="9984" width="9" style="21"/>
    <col min="9985" max="10013" width="3" style="21" customWidth="1"/>
    <col min="10014" max="10015" width="4.625" style="21" customWidth="1"/>
    <col min="10016" max="10240" width="9" style="21"/>
    <col min="10241" max="10269" width="3" style="21" customWidth="1"/>
    <col min="10270" max="10271" width="4.625" style="21" customWidth="1"/>
    <col min="10272" max="10496" width="9" style="21"/>
    <col min="10497" max="10525" width="3" style="21" customWidth="1"/>
    <col min="10526" max="10527" width="4.625" style="21" customWidth="1"/>
    <col min="10528" max="10752" width="9" style="21"/>
    <col min="10753" max="10781" width="3" style="21" customWidth="1"/>
    <col min="10782" max="10783" width="4.625" style="21" customWidth="1"/>
    <col min="10784" max="11008" width="9" style="21"/>
    <col min="11009" max="11037" width="3" style="21" customWidth="1"/>
    <col min="11038" max="11039" width="4.625" style="21" customWidth="1"/>
    <col min="11040" max="11264" width="9" style="21"/>
    <col min="11265" max="11293" width="3" style="21" customWidth="1"/>
    <col min="11294" max="11295" width="4.625" style="21" customWidth="1"/>
    <col min="11296" max="11520" width="9" style="21"/>
    <col min="11521" max="11549" width="3" style="21" customWidth="1"/>
    <col min="11550" max="11551" width="4.625" style="21" customWidth="1"/>
    <col min="11552" max="11776" width="9" style="21"/>
    <col min="11777" max="11805" width="3" style="21" customWidth="1"/>
    <col min="11806" max="11807" width="4.625" style="21" customWidth="1"/>
    <col min="11808" max="12032" width="9" style="21"/>
    <col min="12033" max="12061" width="3" style="21" customWidth="1"/>
    <col min="12062" max="12063" width="4.625" style="21" customWidth="1"/>
    <col min="12064" max="12288" width="9" style="21"/>
    <col min="12289" max="12317" width="3" style="21" customWidth="1"/>
    <col min="12318" max="12319" width="4.625" style="21" customWidth="1"/>
    <col min="12320" max="12544" width="9" style="21"/>
    <col min="12545" max="12573" width="3" style="21" customWidth="1"/>
    <col min="12574" max="12575" width="4.625" style="21" customWidth="1"/>
    <col min="12576" max="12800" width="9" style="21"/>
    <col min="12801" max="12829" width="3" style="21" customWidth="1"/>
    <col min="12830" max="12831" width="4.625" style="21" customWidth="1"/>
    <col min="12832" max="13056" width="9" style="21"/>
    <col min="13057" max="13085" width="3" style="21" customWidth="1"/>
    <col min="13086" max="13087" width="4.625" style="21" customWidth="1"/>
    <col min="13088" max="13312" width="9" style="21"/>
    <col min="13313" max="13341" width="3" style="21" customWidth="1"/>
    <col min="13342" max="13343" width="4.625" style="21" customWidth="1"/>
    <col min="13344" max="13568" width="9" style="21"/>
    <col min="13569" max="13597" width="3" style="21" customWidth="1"/>
    <col min="13598" max="13599" width="4.625" style="21" customWidth="1"/>
    <col min="13600" max="13824" width="9" style="21"/>
    <col min="13825" max="13853" width="3" style="21" customWidth="1"/>
    <col min="13854" max="13855" width="4.625" style="21" customWidth="1"/>
    <col min="13856" max="14080" width="9" style="21"/>
    <col min="14081" max="14109" width="3" style="21" customWidth="1"/>
    <col min="14110" max="14111" width="4.625" style="21" customWidth="1"/>
    <col min="14112" max="14336" width="9" style="21"/>
    <col min="14337" max="14365" width="3" style="21" customWidth="1"/>
    <col min="14366" max="14367" width="4.625" style="21" customWidth="1"/>
    <col min="14368" max="14592" width="9" style="21"/>
    <col min="14593" max="14621" width="3" style="21" customWidth="1"/>
    <col min="14622" max="14623" width="4.625" style="21" customWidth="1"/>
    <col min="14624" max="14848" width="9" style="21"/>
    <col min="14849" max="14877" width="3" style="21" customWidth="1"/>
    <col min="14878" max="14879" width="4.625" style="21" customWidth="1"/>
    <col min="14880" max="15104" width="9" style="21"/>
    <col min="15105" max="15133" width="3" style="21" customWidth="1"/>
    <col min="15134" max="15135" width="4.625" style="21" customWidth="1"/>
    <col min="15136" max="15360" width="9" style="21"/>
    <col min="15361" max="15389" width="3" style="21" customWidth="1"/>
    <col min="15390" max="15391" width="4.625" style="21" customWidth="1"/>
    <col min="15392" max="15616" width="9" style="21"/>
    <col min="15617" max="15645" width="3" style="21" customWidth="1"/>
    <col min="15646" max="15647" width="4.625" style="21" customWidth="1"/>
    <col min="15648" max="15872" width="9" style="21"/>
    <col min="15873" max="15901" width="3" style="21" customWidth="1"/>
    <col min="15902" max="15903" width="4.625" style="21" customWidth="1"/>
    <col min="15904" max="16128" width="9" style="21"/>
    <col min="16129" max="16157" width="3" style="21" customWidth="1"/>
    <col min="16158" max="16159" width="4.625" style="21" customWidth="1"/>
    <col min="16160" max="16384" width="9" style="21"/>
  </cols>
  <sheetData>
    <row r="1" spans="1:29" ht="17.100000000000001" customHeight="1">
      <c r="A1" s="739" t="s">
        <v>180</v>
      </c>
      <c r="B1" s="739"/>
      <c r="C1" s="739"/>
      <c r="D1" s="739"/>
      <c r="E1" s="739"/>
      <c r="F1" s="760"/>
      <c r="G1" s="760"/>
      <c r="H1" s="760"/>
      <c r="I1" s="760"/>
      <c r="J1" s="760"/>
      <c r="K1" s="760"/>
      <c r="L1" s="760"/>
      <c r="M1" s="760"/>
      <c r="N1" s="760"/>
      <c r="O1" s="760"/>
      <c r="P1" s="760"/>
      <c r="Q1" s="760"/>
      <c r="R1" s="760"/>
      <c r="S1" s="760"/>
      <c r="T1" s="760"/>
      <c r="U1" s="760"/>
      <c r="V1" s="760"/>
      <c r="W1" s="760"/>
      <c r="X1" s="760"/>
      <c r="Y1" s="760"/>
      <c r="Z1" s="760"/>
      <c r="AA1" s="760"/>
      <c r="AB1" s="760"/>
      <c r="AC1" s="760"/>
    </row>
    <row r="2" spans="1:29" s="24" customFormat="1" ht="17.100000000000001" customHeight="1">
      <c r="A2" s="758" t="s">
        <v>181</v>
      </c>
      <c r="B2" s="758"/>
      <c r="C2" s="758"/>
      <c r="D2" s="758"/>
      <c r="E2" s="759"/>
      <c r="F2" s="759"/>
      <c r="G2" s="759"/>
      <c r="H2" s="13"/>
      <c r="I2" s="13"/>
      <c r="J2" s="13"/>
      <c r="K2" s="13"/>
      <c r="L2" s="13"/>
      <c r="M2" s="13"/>
      <c r="N2" s="13"/>
      <c r="O2" s="13"/>
      <c r="P2" s="13"/>
      <c r="Q2" s="13"/>
      <c r="R2" s="13"/>
      <c r="S2" s="13"/>
      <c r="T2" s="13"/>
      <c r="U2" s="13"/>
      <c r="V2" s="13"/>
      <c r="W2" s="13"/>
      <c r="X2" s="13"/>
      <c r="Y2" s="13"/>
      <c r="Z2" s="13"/>
      <c r="AA2" s="13"/>
      <c r="AB2" s="13"/>
      <c r="AC2" s="13"/>
    </row>
    <row r="3" spans="1:29" s="24" customFormat="1" ht="17.100000000000001" customHeight="1">
      <c r="A3" s="14" t="s">
        <v>182</v>
      </c>
      <c r="B3" s="14"/>
      <c r="C3" s="14"/>
      <c r="D3" s="14"/>
      <c r="E3" s="761"/>
      <c r="F3" s="761"/>
      <c r="G3" s="761"/>
      <c r="H3" s="761"/>
      <c r="I3" s="761"/>
      <c r="J3" s="761"/>
      <c r="K3" s="761"/>
      <c r="L3" s="297"/>
      <c r="M3" s="297"/>
      <c r="N3" s="297"/>
      <c r="O3" s="297"/>
      <c r="P3" s="297"/>
      <c r="Q3" s="297"/>
      <c r="R3" s="297"/>
      <c r="S3" s="297"/>
      <c r="T3" s="297"/>
      <c r="U3" s="297"/>
      <c r="V3" s="297"/>
      <c r="W3" s="297"/>
      <c r="X3" s="297"/>
      <c r="Y3" s="297"/>
      <c r="Z3" s="297"/>
      <c r="AA3" s="297"/>
      <c r="AB3" s="297"/>
      <c r="AC3" s="297"/>
    </row>
    <row r="4" spans="1:29" s="24" customFormat="1" ht="17.100000000000001" customHeight="1">
      <c r="A4" s="14" t="s">
        <v>183</v>
      </c>
      <c r="B4" s="14"/>
      <c r="C4" s="14"/>
      <c r="D4" s="741"/>
      <c r="E4" s="741"/>
      <c r="F4" s="741"/>
      <c r="G4" s="741"/>
      <c r="H4" s="23" t="s">
        <v>160</v>
      </c>
      <c r="I4" s="23"/>
      <c r="J4" s="23"/>
      <c r="K4" s="23"/>
      <c r="L4" s="23"/>
      <c r="M4" s="23"/>
      <c r="N4" s="23"/>
      <c r="O4" s="23"/>
      <c r="P4" s="23"/>
      <c r="Q4" s="23"/>
      <c r="R4" s="23"/>
      <c r="S4" s="23"/>
      <c r="T4" s="23"/>
      <c r="U4" s="23"/>
      <c r="V4" s="23"/>
      <c r="W4" s="23"/>
      <c r="X4" s="23"/>
      <c r="Y4" s="23"/>
      <c r="Z4" s="23"/>
      <c r="AA4" s="23"/>
      <c r="AB4" s="23"/>
      <c r="AC4" s="23"/>
    </row>
    <row r="5" spans="1:29" s="24" customFormat="1" ht="17.100000000000001" customHeight="1">
      <c r="A5" s="14" t="s">
        <v>184</v>
      </c>
      <c r="B5" s="14"/>
      <c r="C5" s="14"/>
      <c r="D5" s="14"/>
      <c r="E5" s="14"/>
      <c r="F5" s="32"/>
      <c r="G5" s="755"/>
      <c r="H5" s="755"/>
      <c r="I5" s="741"/>
      <c r="J5" s="741"/>
      <c r="K5" s="741"/>
      <c r="L5" s="23" t="s">
        <v>185</v>
      </c>
      <c r="M5" s="23"/>
      <c r="N5" s="23"/>
      <c r="O5" s="23"/>
      <c r="P5" s="23"/>
      <c r="Q5" s="23"/>
      <c r="R5" s="23"/>
      <c r="S5" s="23"/>
      <c r="T5" s="23"/>
      <c r="U5" s="23"/>
      <c r="V5" s="23"/>
      <c r="W5" s="23"/>
      <c r="X5" s="23"/>
      <c r="Y5" s="23"/>
      <c r="Z5" s="23"/>
      <c r="AA5" s="23"/>
      <c r="AB5" s="23"/>
      <c r="AC5" s="23"/>
    </row>
    <row r="6" spans="1:29" s="24" customFormat="1" ht="17.100000000000001" customHeight="1">
      <c r="A6" s="14" t="s">
        <v>186</v>
      </c>
      <c r="B6" s="14"/>
      <c r="C6" s="14"/>
      <c r="D6" s="14"/>
      <c r="E6" s="14"/>
      <c r="F6" s="32"/>
      <c r="G6" s="32"/>
      <c r="H6" s="32"/>
      <c r="I6" s="741"/>
      <c r="J6" s="741"/>
      <c r="K6" s="741"/>
      <c r="L6" s="23" t="s">
        <v>185</v>
      </c>
      <c r="M6" s="33"/>
      <c r="N6" s="23"/>
      <c r="O6" s="23"/>
      <c r="P6" s="23"/>
      <c r="Q6" s="23"/>
      <c r="R6" s="23"/>
      <c r="S6" s="23"/>
      <c r="T6" s="23"/>
      <c r="U6" s="23"/>
      <c r="V6" s="23"/>
      <c r="W6" s="23"/>
      <c r="X6" s="23"/>
      <c r="Y6" s="23"/>
      <c r="Z6" s="23"/>
      <c r="AA6" s="23"/>
      <c r="AB6" s="23"/>
      <c r="AC6" s="23"/>
    </row>
    <row r="7" spans="1:29" s="24" customFormat="1" ht="17.100000000000001" customHeight="1">
      <c r="A7" s="14" t="s">
        <v>187</v>
      </c>
      <c r="B7" s="14"/>
      <c r="C7" s="14"/>
      <c r="D7" s="14"/>
      <c r="E7" s="14"/>
      <c r="F7" s="32"/>
      <c r="G7" s="32"/>
      <c r="H7" s="32"/>
      <c r="I7" s="741"/>
      <c r="J7" s="741"/>
      <c r="K7" s="741"/>
      <c r="L7" s="23" t="s">
        <v>185</v>
      </c>
      <c r="M7" s="33"/>
      <c r="N7" s="23"/>
      <c r="O7" s="23"/>
      <c r="P7" s="23"/>
      <c r="Q7" s="23"/>
      <c r="R7" s="23"/>
      <c r="S7" s="23"/>
      <c r="T7" s="23"/>
      <c r="U7" s="23"/>
      <c r="V7" s="23"/>
      <c r="W7" s="23"/>
      <c r="X7" s="23"/>
      <c r="Y7" s="23"/>
      <c r="Z7" s="23"/>
      <c r="AA7" s="23"/>
      <c r="AB7" s="23"/>
      <c r="AC7" s="23"/>
    </row>
    <row r="8" spans="1:29" s="24" customFormat="1" ht="17.100000000000001" customHeight="1">
      <c r="A8" s="14" t="s">
        <v>188</v>
      </c>
      <c r="B8" s="14"/>
      <c r="C8" s="14"/>
      <c r="D8" s="14"/>
      <c r="E8" s="14"/>
      <c r="F8" s="32"/>
      <c r="G8" s="32"/>
      <c r="H8" s="32"/>
      <c r="I8" s="32"/>
      <c r="J8" s="32"/>
      <c r="K8" s="32"/>
      <c r="L8" s="32"/>
      <c r="M8" s="32"/>
      <c r="N8" s="32"/>
      <c r="O8" s="32"/>
      <c r="P8" s="32"/>
      <c r="Q8" s="32"/>
      <c r="R8" s="32"/>
      <c r="S8" s="32"/>
      <c r="T8" s="32"/>
      <c r="U8" s="32"/>
      <c r="V8" s="32"/>
      <c r="W8" s="32"/>
      <c r="X8" s="32"/>
      <c r="Y8" s="32"/>
      <c r="Z8" s="32"/>
      <c r="AA8" s="32"/>
      <c r="AB8" s="32"/>
      <c r="AC8" s="32"/>
    </row>
    <row r="9" spans="1:29" s="24" customFormat="1" ht="17.100000000000001" customHeight="1">
      <c r="A9" s="13" t="s">
        <v>189</v>
      </c>
      <c r="B9" s="13"/>
      <c r="C9" s="13"/>
      <c r="D9" s="13"/>
      <c r="E9" s="13"/>
      <c r="F9" s="34"/>
      <c r="G9" s="34"/>
      <c r="H9" s="34"/>
      <c r="I9" s="756"/>
      <c r="J9" s="756"/>
      <c r="K9" s="756"/>
      <c r="L9" s="34" t="s">
        <v>185</v>
      </c>
      <c r="M9" s="35"/>
      <c r="N9" s="34"/>
      <c r="O9" s="34"/>
      <c r="P9" s="34"/>
      <c r="Q9" s="34"/>
      <c r="R9" s="34"/>
      <c r="S9" s="34"/>
      <c r="T9" s="34"/>
      <c r="U9" s="34"/>
      <c r="V9" s="34"/>
      <c r="W9" s="34"/>
      <c r="X9" s="34"/>
      <c r="Y9" s="34"/>
      <c r="Z9" s="34"/>
      <c r="AA9" s="34"/>
      <c r="AB9" s="34"/>
      <c r="AC9" s="34"/>
    </row>
    <row r="10" spans="1:29" s="24" customFormat="1" ht="17.100000000000001" customHeight="1">
      <c r="A10" s="282" t="s">
        <v>190</v>
      </c>
      <c r="B10" s="282"/>
      <c r="C10" s="282"/>
      <c r="D10" s="282"/>
      <c r="E10" s="282"/>
      <c r="F10" s="36"/>
      <c r="G10" s="36"/>
      <c r="H10" s="36"/>
      <c r="I10" s="37"/>
      <c r="J10" s="37"/>
      <c r="K10" s="37"/>
      <c r="L10" s="36"/>
      <c r="M10" s="37"/>
      <c r="N10" s="36"/>
      <c r="O10" s="36"/>
      <c r="P10" s="36"/>
      <c r="Q10" s="36"/>
      <c r="R10" s="36"/>
      <c r="S10" s="138" t="s">
        <v>33</v>
      </c>
      <c r="T10" s="36" t="s">
        <v>191</v>
      </c>
      <c r="U10" s="36"/>
      <c r="V10" s="138" t="s">
        <v>33</v>
      </c>
      <c r="W10" s="36" t="s">
        <v>192</v>
      </c>
      <c r="X10" s="36"/>
      <c r="Y10" s="36"/>
      <c r="Z10" s="36"/>
      <c r="AA10" s="36"/>
      <c r="AB10" s="36"/>
      <c r="AC10" s="36"/>
    </row>
    <row r="11" spans="1:29" s="24" customFormat="1" ht="17.100000000000001" customHeight="1">
      <c r="A11" s="14" t="s">
        <v>193</v>
      </c>
      <c r="B11" s="14"/>
      <c r="C11" s="14"/>
      <c r="D11" s="14"/>
      <c r="E11" s="14"/>
      <c r="F11" s="14"/>
      <c r="G11" s="14"/>
      <c r="H11" s="14"/>
      <c r="I11" s="14"/>
      <c r="J11" s="14"/>
      <c r="K11" s="757"/>
      <c r="L11" s="757"/>
      <c r="M11" s="757"/>
      <c r="N11" s="757"/>
      <c r="O11" s="757"/>
      <c r="P11" s="757"/>
      <c r="Q11" s="757"/>
      <c r="R11" s="757"/>
      <c r="S11" s="757"/>
      <c r="T11" s="757"/>
      <c r="U11" s="757"/>
      <c r="V11" s="757"/>
      <c r="W11" s="757"/>
      <c r="X11" s="757"/>
      <c r="Y11" s="757"/>
      <c r="Z11" s="757"/>
      <c r="AA11" s="757"/>
      <c r="AB11" s="757"/>
      <c r="AC11" s="757"/>
    </row>
    <row r="12" spans="1:29" s="24" customFormat="1" ht="17.100000000000001" customHeight="1">
      <c r="A12" s="13"/>
      <c r="B12" s="13"/>
      <c r="C12" s="13"/>
      <c r="D12" s="13"/>
      <c r="E12" s="13" t="s">
        <v>194</v>
      </c>
      <c r="F12" s="739" t="s">
        <v>195</v>
      </c>
      <c r="G12" s="739"/>
      <c r="H12" s="739"/>
      <c r="I12" s="739"/>
      <c r="J12" s="739"/>
      <c r="K12" s="35" t="s">
        <v>196</v>
      </c>
      <c r="L12" s="739" t="s">
        <v>197</v>
      </c>
      <c r="M12" s="739"/>
      <c r="N12" s="739"/>
      <c r="O12" s="739"/>
      <c r="P12" s="739"/>
      <c r="Q12" s="739"/>
      <c r="R12" s="35"/>
      <c r="S12" s="13"/>
      <c r="T12" s="13"/>
      <c r="U12" s="13"/>
      <c r="V12" s="13"/>
      <c r="W12" s="35" t="s">
        <v>83</v>
      </c>
      <c r="X12" s="739" t="s">
        <v>198</v>
      </c>
      <c r="Y12" s="739"/>
      <c r="Z12" s="739"/>
      <c r="AA12" s="739"/>
      <c r="AB12" s="739" t="s">
        <v>219</v>
      </c>
      <c r="AC12" s="739"/>
    </row>
    <row r="13" spans="1:29" s="24" customFormat="1" ht="17.100000000000001" customHeight="1">
      <c r="A13" s="13" t="s">
        <v>199</v>
      </c>
      <c r="B13" s="13"/>
      <c r="C13" s="13"/>
      <c r="D13" s="13"/>
      <c r="E13" s="13" t="s">
        <v>194</v>
      </c>
      <c r="F13" s="753"/>
      <c r="G13" s="753"/>
      <c r="H13" s="753"/>
      <c r="I13" s="753"/>
      <c r="J13" s="753"/>
      <c r="K13" s="35" t="s">
        <v>196</v>
      </c>
      <c r="L13" s="752"/>
      <c r="M13" s="752"/>
      <c r="N13" s="752"/>
      <c r="O13" s="752"/>
      <c r="P13" s="752"/>
      <c r="Q13" s="752"/>
      <c r="R13" s="752"/>
      <c r="S13" s="752"/>
      <c r="T13" s="752"/>
      <c r="U13" s="752"/>
      <c r="V13" s="752"/>
      <c r="W13" s="35" t="s">
        <v>83</v>
      </c>
      <c r="X13" s="751"/>
      <c r="Y13" s="751"/>
      <c r="Z13" s="751"/>
      <c r="AA13" s="751"/>
      <c r="AB13" s="749" t="s">
        <v>218</v>
      </c>
      <c r="AC13" s="749"/>
    </row>
    <row r="14" spans="1:29" s="24" customFormat="1" ht="17.100000000000001" customHeight="1">
      <c r="A14" s="13" t="s">
        <v>200</v>
      </c>
      <c r="B14" s="13"/>
      <c r="C14" s="13"/>
      <c r="D14" s="13"/>
      <c r="E14" s="13" t="s">
        <v>194</v>
      </c>
      <c r="F14" s="753"/>
      <c r="G14" s="753"/>
      <c r="H14" s="753"/>
      <c r="I14" s="753"/>
      <c r="J14" s="753"/>
      <c r="K14" s="35" t="s">
        <v>196</v>
      </c>
      <c r="L14" s="752"/>
      <c r="M14" s="752"/>
      <c r="N14" s="752"/>
      <c r="O14" s="752"/>
      <c r="P14" s="752"/>
      <c r="Q14" s="752"/>
      <c r="R14" s="752"/>
      <c r="S14" s="752"/>
      <c r="T14" s="752"/>
      <c r="U14" s="752"/>
      <c r="V14" s="752"/>
      <c r="W14" s="35" t="s">
        <v>83</v>
      </c>
      <c r="X14" s="751"/>
      <c r="Y14" s="751"/>
      <c r="Z14" s="751"/>
      <c r="AA14" s="751"/>
      <c r="AB14" s="749" t="s">
        <v>218</v>
      </c>
      <c r="AC14" s="749"/>
    </row>
    <row r="15" spans="1:29" s="24" customFormat="1" ht="17.100000000000001" customHeight="1">
      <c r="A15" s="13" t="s">
        <v>201</v>
      </c>
      <c r="B15" s="13"/>
      <c r="C15" s="13"/>
      <c r="D15" s="13"/>
      <c r="E15" s="13" t="s">
        <v>194</v>
      </c>
      <c r="F15" s="753"/>
      <c r="G15" s="753"/>
      <c r="H15" s="753"/>
      <c r="I15" s="753"/>
      <c r="J15" s="753"/>
      <c r="K15" s="35" t="s">
        <v>196</v>
      </c>
      <c r="L15" s="752"/>
      <c r="M15" s="752"/>
      <c r="N15" s="752"/>
      <c r="O15" s="752"/>
      <c r="P15" s="752"/>
      <c r="Q15" s="752"/>
      <c r="R15" s="752"/>
      <c r="S15" s="752"/>
      <c r="T15" s="752"/>
      <c r="U15" s="752"/>
      <c r="V15" s="752"/>
      <c r="W15" s="35" t="s">
        <v>83</v>
      </c>
      <c r="X15" s="751"/>
      <c r="Y15" s="751"/>
      <c r="Z15" s="751"/>
      <c r="AA15" s="751"/>
      <c r="AB15" s="749" t="s">
        <v>218</v>
      </c>
      <c r="AC15" s="749"/>
    </row>
    <row r="16" spans="1:29" s="24" customFormat="1" ht="17.100000000000001" customHeight="1">
      <c r="A16" s="13" t="s">
        <v>202</v>
      </c>
      <c r="B16" s="13"/>
      <c r="C16" s="13"/>
      <c r="D16" s="13"/>
      <c r="E16" s="13" t="s">
        <v>194</v>
      </c>
      <c r="F16" s="753"/>
      <c r="G16" s="753"/>
      <c r="H16" s="753"/>
      <c r="I16" s="753"/>
      <c r="J16" s="753"/>
      <c r="K16" s="35" t="s">
        <v>196</v>
      </c>
      <c r="L16" s="752"/>
      <c r="M16" s="752"/>
      <c r="N16" s="752"/>
      <c r="O16" s="752"/>
      <c r="P16" s="752"/>
      <c r="Q16" s="752"/>
      <c r="R16" s="752"/>
      <c r="S16" s="752"/>
      <c r="T16" s="752"/>
      <c r="U16" s="752"/>
      <c r="V16" s="752"/>
      <c r="W16" s="35" t="s">
        <v>83</v>
      </c>
      <c r="X16" s="751"/>
      <c r="Y16" s="751"/>
      <c r="Z16" s="751"/>
      <c r="AA16" s="751"/>
      <c r="AB16" s="749" t="s">
        <v>218</v>
      </c>
      <c r="AC16" s="749"/>
    </row>
    <row r="17" spans="1:29" s="24" customFormat="1" ht="17.100000000000001" customHeight="1">
      <c r="A17" s="13" t="s">
        <v>203</v>
      </c>
      <c r="B17" s="13"/>
      <c r="C17" s="13"/>
      <c r="D17" s="13"/>
      <c r="E17" s="13" t="s">
        <v>194</v>
      </c>
      <c r="F17" s="753"/>
      <c r="G17" s="753"/>
      <c r="H17" s="753"/>
      <c r="I17" s="753"/>
      <c r="J17" s="753"/>
      <c r="K17" s="35" t="s">
        <v>196</v>
      </c>
      <c r="L17" s="752"/>
      <c r="M17" s="752"/>
      <c r="N17" s="752"/>
      <c r="O17" s="752"/>
      <c r="P17" s="752"/>
      <c r="Q17" s="752"/>
      <c r="R17" s="752"/>
      <c r="S17" s="752"/>
      <c r="T17" s="752"/>
      <c r="U17" s="752"/>
      <c r="V17" s="752"/>
      <c r="W17" s="35" t="s">
        <v>83</v>
      </c>
      <c r="X17" s="751"/>
      <c r="Y17" s="751"/>
      <c r="Z17" s="751"/>
      <c r="AA17" s="751"/>
      <c r="AB17" s="749" t="s">
        <v>218</v>
      </c>
      <c r="AC17" s="749"/>
    </row>
    <row r="18" spans="1:29" s="24" customFormat="1" ht="17.100000000000001" customHeight="1">
      <c r="A18" s="13" t="s">
        <v>204</v>
      </c>
      <c r="B18" s="13"/>
      <c r="C18" s="13"/>
      <c r="D18" s="13"/>
      <c r="E18" s="13" t="s">
        <v>194</v>
      </c>
      <c r="F18" s="753"/>
      <c r="G18" s="753"/>
      <c r="H18" s="753"/>
      <c r="I18" s="753"/>
      <c r="J18" s="753"/>
      <c r="K18" s="35" t="s">
        <v>196</v>
      </c>
      <c r="L18" s="752"/>
      <c r="M18" s="752"/>
      <c r="N18" s="752"/>
      <c r="O18" s="752"/>
      <c r="P18" s="752"/>
      <c r="Q18" s="752"/>
      <c r="R18" s="752"/>
      <c r="S18" s="752"/>
      <c r="T18" s="752"/>
      <c r="U18" s="752"/>
      <c r="V18" s="752"/>
      <c r="W18" s="35" t="s">
        <v>83</v>
      </c>
      <c r="X18" s="751"/>
      <c r="Y18" s="751"/>
      <c r="Z18" s="751"/>
      <c r="AA18" s="751"/>
      <c r="AB18" s="749" t="s">
        <v>218</v>
      </c>
      <c r="AC18" s="749"/>
    </row>
    <row r="19" spans="1:29" s="24" customFormat="1" ht="17.100000000000001" customHeight="1">
      <c r="A19" s="14" t="s">
        <v>205</v>
      </c>
      <c r="B19" s="14"/>
      <c r="C19" s="14"/>
      <c r="D19" s="14"/>
      <c r="E19" s="14"/>
      <c r="F19" s="14"/>
      <c r="G19" s="14"/>
      <c r="H19" s="750"/>
      <c r="I19" s="750"/>
      <c r="J19" s="750"/>
      <c r="K19" s="750"/>
      <c r="L19" s="750"/>
      <c r="M19" s="750"/>
      <c r="N19" s="750"/>
      <c r="O19" s="750"/>
      <c r="P19" s="750"/>
      <c r="Q19" s="750"/>
      <c r="R19" s="750"/>
      <c r="S19" s="750"/>
      <c r="T19" s="750"/>
      <c r="U19" s="750"/>
      <c r="V19" s="750"/>
      <c r="W19" s="750"/>
      <c r="X19" s="750"/>
      <c r="Y19" s="750"/>
      <c r="Z19" s="750"/>
      <c r="AA19" s="750"/>
      <c r="AB19" s="750"/>
      <c r="AC19" s="750"/>
    </row>
    <row r="20" spans="1:29" s="24" customFormat="1" ht="17.100000000000001" customHeight="1">
      <c r="A20" s="14" t="s">
        <v>206</v>
      </c>
      <c r="B20" s="14"/>
      <c r="C20" s="14"/>
      <c r="D20" s="1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754"/>
      <c r="AC20" s="754"/>
    </row>
    <row r="21" spans="1:29" s="24" customFormat="1" ht="17.100000000000001" customHeight="1">
      <c r="A21" s="260"/>
      <c r="B21" s="260"/>
      <c r="C21" s="747"/>
      <c r="D21" s="747"/>
      <c r="E21" s="747"/>
      <c r="F21" s="747"/>
      <c r="G21" s="747"/>
      <c r="H21" s="747"/>
      <c r="I21" s="747"/>
      <c r="J21" s="747"/>
      <c r="K21" s="747"/>
      <c r="L21" s="747"/>
      <c r="M21" s="747"/>
      <c r="N21" s="747"/>
      <c r="O21" s="747"/>
      <c r="P21" s="747"/>
      <c r="Q21" s="747"/>
      <c r="R21" s="747"/>
      <c r="S21" s="747"/>
      <c r="T21" s="747"/>
      <c r="U21" s="747"/>
      <c r="V21" s="747"/>
      <c r="W21" s="747"/>
      <c r="X21" s="747"/>
      <c r="Y21" s="747"/>
      <c r="Z21" s="747"/>
      <c r="AA21" s="747"/>
      <c r="AB21" s="747"/>
      <c r="AC21" s="747"/>
    </row>
    <row r="22" spans="1:29" s="24" customFormat="1" ht="17.100000000000001" customHeight="1">
      <c r="A22" s="261"/>
      <c r="B22" s="261"/>
      <c r="C22" s="746"/>
      <c r="D22" s="746"/>
      <c r="E22" s="746"/>
      <c r="F22" s="746"/>
      <c r="G22" s="746"/>
      <c r="H22" s="746"/>
      <c r="I22" s="746"/>
      <c r="J22" s="746"/>
      <c r="K22" s="746"/>
      <c r="L22" s="746"/>
      <c r="M22" s="746"/>
      <c r="N22" s="746"/>
      <c r="O22" s="746"/>
      <c r="P22" s="746"/>
      <c r="Q22" s="746"/>
      <c r="R22" s="746"/>
      <c r="S22" s="746"/>
      <c r="T22" s="746"/>
      <c r="U22" s="746"/>
      <c r="V22" s="746"/>
      <c r="W22" s="746"/>
      <c r="X22" s="746"/>
      <c r="Y22" s="746"/>
      <c r="Z22" s="746"/>
      <c r="AA22" s="746"/>
      <c r="AB22" s="746"/>
      <c r="AC22" s="746"/>
    </row>
    <row r="23" spans="1:29" ht="17.100000000000001" customHeight="1">
      <c r="A23" s="739" t="s">
        <v>180</v>
      </c>
      <c r="B23" s="739"/>
      <c r="C23" s="739"/>
      <c r="D23" s="739"/>
      <c r="E23" s="739"/>
      <c r="F23" s="760"/>
      <c r="G23" s="760"/>
      <c r="H23" s="760"/>
      <c r="I23" s="760"/>
      <c r="J23" s="760"/>
      <c r="K23" s="760"/>
      <c r="L23" s="760"/>
      <c r="M23" s="760"/>
      <c r="N23" s="760"/>
      <c r="O23" s="760"/>
      <c r="P23" s="760"/>
      <c r="Q23" s="760"/>
      <c r="R23" s="760"/>
      <c r="S23" s="760"/>
      <c r="T23" s="760"/>
      <c r="U23" s="760"/>
      <c r="V23" s="760"/>
      <c r="W23" s="760"/>
      <c r="X23" s="760"/>
      <c r="Y23" s="760"/>
      <c r="Z23" s="760"/>
      <c r="AA23" s="760"/>
      <c r="AB23" s="760"/>
      <c r="AC23" s="760"/>
    </row>
    <row r="24" spans="1:29" s="24" customFormat="1" ht="17.100000000000001" customHeight="1">
      <c r="A24" s="758" t="s">
        <v>181</v>
      </c>
      <c r="B24" s="758"/>
      <c r="C24" s="758"/>
      <c r="D24" s="758"/>
      <c r="E24" s="759"/>
      <c r="F24" s="759"/>
      <c r="G24" s="759"/>
      <c r="H24" s="13"/>
      <c r="I24" s="13"/>
      <c r="J24" s="13"/>
      <c r="K24" s="13"/>
      <c r="L24" s="13"/>
      <c r="M24" s="13"/>
      <c r="N24" s="13"/>
      <c r="O24" s="13"/>
      <c r="P24" s="13"/>
      <c r="Q24" s="13"/>
      <c r="R24" s="13"/>
      <c r="S24" s="13"/>
      <c r="T24" s="13"/>
      <c r="U24" s="13"/>
      <c r="V24" s="13"/>
      <c r="W24" s="13"/>
      <c r="X24" s="13"/>
      <c r="Y24" s="13"/>
      <c r="Z24" s="13"/>
      <c r="AA24" s="13"/>
      <c r="AB24" s="13"/>
      <c r="AC24" s="13"/>
    </row>
    <row r="25" spans="1:29" s="24" customFormat="1" ht="17.100000000000001" customHeight="1">
      <c r="A25" s="14" t="s">
        <v>182</v>
      </c>
      <c r="B25" s="14"/>
      <c r="C25" s="14"/>
      <c r="D25" s="14"/>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row>
    <row r="26" spans="1:29" s="24" customFormat="1" ht="17.100000000000001" customHeight="1">
      <c r="A26" s="14" t="s">
        <v>183</v>
      </c>
      <c r="B26" s="14"/>
      <c r="C26" s="14"/>
      <c r="D26" s="14"/>
      <c r="E26" s="741"/>
      <c r="F26" s="741"/>
      <c r="G26" s="741"/>
      <c r="H26" s="23" t="s">
        <v>160</v>
      </c>
      <c r="I26" s="23"/>
      <c r="J26" s="23"/>
      <c r="K26" s="23"/>
      <c r="L26" s="23"/>
      <c r="M26" s="23"/>
      <c r="N26" s="23"/>
      <c r="O26" s="23"/>
      <c r="P26" s="23"/>
      <c r="Q26" s="23"/>
      <c r="R26" s="23"/>
      <c r="S26" s="23"/>
      <c r="T26" s="23"/>
      <c r="U26" s="23"/>
      <c r="V26" s="23"/>
      <c r="W26" s="23"/>
      <c r="X26" s="23"/>
      <c r="Y26" s="23"/>
      <c r="Z26" s="23"/>
      <c r="AA26" s="23"/>
      <c r="AB26" s="23"/>
      <c r="AC26" s="23"/>
    </row>
    <row r="27" spans="1:29" s="24" customFormat="1" ht="17.100000000000001" customHeight="1">
      <c r="A27" s="14" t="s">
        <v>184</v>
      </c>
      <c r="B27" s="14"/>
      <c r="C27" s="14"/>
      <c r="D27" s="14"/>
      <c r="E27" s="14"/>
      <c r="F27" s="32"/>
      <c r="G27" s="755"/>
      <c r="H27" s="755"/>
      <c r="I27" s="741"/>
      <c r="J27" s="741"/>
      <c r="K27" s="741"/>
      <c r="L27" s="23" t="s">
        <v>185</v>
      </c>
      <c r="M27" s="23"/>
      <c r="N27" s="23"/>
      <c r="O27" s="23"/>
      <c r="P27" s="23"/>
      <c r="Q27" s="23"/>
      <c r="R27" s="23"/>
      <c r="S27" s="23"/>
      <c r="T27" s="23"/>
      <c r="U27" s="23"/>
      <c r="V27" s="23"/>
      <c r="W27" s="23"/>
      <c r="X27" s="23"/>
      <c r="Y27" s="23"/>
      <c r="Z27" s="23"/>
      <c r="AA27" s="23"/>
      <c r="AB27" s="23"/>
      <c r="AC27" s="23"/>
    </row>
    <row r="28" spans="1:29" s="24" customFormat="1" ht="17.100000000000001" customHeight="1">
      <c r="A28" s="14" t="s">
        <v>186</v>
      </c>
      <c r="B28" s="14"/>
      <c r="C28" s="14"/>
      <c r="D28" s="14"/>
      <c r="E28" s="14"/>
      <c r="F28" s="32"/>
      <c r="G28" s="32"/>
      <c r="H28" s="32"/>
      <c r="I28" s="741"/>
      <c r="J28" s="741"/>
      <c r="K28" s="741"/>
      <c r="L28" s="23" t="s">
        <v>185</v>
      </c>
      <c r="M28" s="33"/>
      <c r="N28" s="23"/>
      <c r="O28" s="23"/>
      <c r="P28" s="23"/>
      <c r="Q28" s="23"/>
      <c r="R28" s="23"/>
      <c r="S28" s="23"/>
      <c r="T28" s="23"/>
      <c r="U28" s="23"/>
      <c r="V28" s="23"/>
      <c r="W28" s="23"/>
      <c r="X28" s="23"/>
      <c r="Y28" s="23"/>
      <c r="Z28" s="23"/>
      <c r="AA28" s="23"/>
      <c r="AB28" s="23"/>
      <c r="AC28" s="23"/>
    </row>
    <row r="29" spans="1:29" s="24" customFormat="1" ht="17.100000000000001" customHeight="1">
      <c r="A29" s="14" t="s">
        <v>187</v>
      </c>
      <c r="B29" s="14"/>
      <c r="C29" s="14"/>
      <c r="D29" s="14"/>
      <c r="E29" s="14"/>
      <c r="F29" s="32"/>
      <c r="G29" s="32"/>
      <c r="H29" s="32"/>
      <c r="I29" s="741"/>
      <c r="J29" s="741"/>
      <c r="K29" s="741"/>
      <c r="L29" s="23" t="s">
        <v>185</v>
      </c>
      <c r="M29" s="33"/>
      <c r="N29" s="23"/>
      <c r="O29" s="23"/>
      <c r="P29" s="23"/>
      <c r="Q29" s="23"/>
      <c r="R29" s="23"/>
      <c r="S29" s="23"/>
      <c r="T29" s="23"/>
      <c r="U29" s="23"/>
      <c r="V29" s="23"/>
      <c r="W29" s="23"/>
      <c r="X29" s="23"/>
      <c r="Y29" s="23"/>
      <c r="Z29" s="23"/>
      <c r="AA29" s="23"/>
      <c r="AB29" s="23"/>
      <c r="AC29" s="23"/>
    </row>
    <row r="30" spans="1:29" s="24" customFormat="1" ht="17.100000000000001" customHeight="1">
      <c r="A30" s="14" t="s">
        <v>188</v>
      </c>
      <c r="B30" s="14"/>
      <c r="C30" s="14"/>
      <c r="D30" s="14"/>
      <c r="E30" s="14"/>
      <c r="F30" s="32"/>
      <c r="G30" s="32"/>
      <c r="H30" s="32"/>
      <c r="I30" s="32"/>
      <c r="J30" s="32"/>
      <c r="K30" s="32"/>
      <c r="L30" s="32"/>
      <c r="M30" s="32"/>
      <c r="N30" s="32"/>
      <c r="O30" s="32"/>
      <c r="P30" s="32"/>
      <c r="Q30" s="32"/>
      <c r="R30" s="32"/>
      <c r="S30" s="32"/>
      <c r="T30" s="32"/>
      <c r="U30" s="32"/>
      <c r="V30" s="32"/>
      <c r="W30" s="32"/>
      <c r="X30" s="32"/>
      <c r="Y30" s="32"/>
      <c r="Z30" s="32"/>
      <c r="AA30" s="32"/>
      <c r="AB30" s="32"/>
      <c r="AC30" s="32"/>
    </row>
    <row r="31" spans="1:29" s="24" customFormat="1" ht="17.100000000000001" customHeight="1">
      <c r="A31" s="13" t="s">
        <v>189</v>
      </c>
      <c r="B31" s="13"/>
      <c r="C31" s="13"/>
      <c r="D31" s="13"/>
      <c r="E31" s="13"/>
      <c r="F31" s="34"/>
      <c r="G31" s="34"/>
      <c r="H31" s="34"/>
      <c r="I31" s="756"/>
      <c r="J31" s="756"/>
      <c r="K31" s="756"/>
      <c r="L31" s="34" t="s">
        <v>185</v>
      </c>
      <c r="M31" s="35"/>
      <c r="N31" s="34"/>
      <c r="O31" s="34"/>
      <c r="P31" s="34"/>
      <c r="Q31" s="34"/>
      <c r="R31" s="34"/>
      <c r="S31" s="34"/>
      <c r="T31" s="34"/>
      <c r="U31" s="34"/>
      <c r="V31" s="34"/>
      <c r="W31" s="34"/>
      <c r="X31" s="34"/>
      <c r="Y31" s="34"/>
      <c r="Z31" s="34"/>
      <c r="AA31" s="34"/>
      <c r="AB31" s="34"/>
      <c r="AC31" s="34"/>
    </row>
    <row r="32" spans="1:29" s="24" customFormat="1" ht="17.100000000000001" customHeight="1">
      <c r="A32" s="282" t="s">
        <v>190</v>
      </c>
      <c r="B32" s="282"/>
      <c r="C32" s="282"/>
      <c r="D32" s="282"/>
      <c r="E32" s="282"/>
      <c r="F32" s="36"/>
      <c r="G32" s="36"/>
      <c r="H32" s="36"/>
      <c r="I32" s="37"/>
      <c r="J32" s="37"/>
      <c r="K32" s="37"/>
      <c r="L32" s="36"/>
      <c r="M32" s="37"/>
      <c r="N32" s="36"/>
      <c r="O32" s="36"/>
      <c r="P32" s="36"/>
      <c r="Q32" s="36"/>
      <c r="R32" s="36"/>
      <c r="S32" s="138" t="s">
        <v>33</v>
      </c>
      <c r="T32" s="36" t="s">
        <v>191</v>
      </c>
      <c r="U32" s="36"/>
      <c r="V32" s="138" t="s">
        <v>33</v>
      </c>
      <c r="W32" s="36" t="s">
        <v>192</v>
      </c>
      <c r="X32" s="36"/>
      <c r="Y32" s="36"/>
      <c r="Z32" s="36"/>
      <c r="AA32" s="36"/>
      <c r="AB32" s="36"/>
      <c r="AC32" s="36"/>
    </row>
    <row r="33" spans="1:29" s="24" customFormat="1" ht="17.100000000000001" customHeight="1">
      <c r="A33" s="14" t="s">
        <v>193</v>
      </c>
      <c r="B33" s="14"/>
      <c r="C33" s="14"/>
      <c r="D33" s="14"/>
      <c r="E33" s="14"/>
      <c r="F33" s="14"/>
      <c r="G33" s="14"/>
      <c r="H33" s="14"/>
      <c r="I33" s="14"/>
      <c r="J33" s="14"/>
      <c r="K33" s="757"/>
      <c r="L33" s="757"/>
      <c r="M33" s="757"/>
      <c r="N33" s="757"/>
      <c r="O33" s="757"/>
      <c r="P33" s="757"/>
      <c r="Q33" s="757"/>
      <c r="R33" s="757"/>
      <c r="S33" s="757"/>
      <c r="T33" s="757"/>
      <c r="U33" s="757"/>
      <c r="V33" s="757"/>
      <c r="W33" s="757"/>
      <c r="X33" s="757"/>
      <c r="Y33" s="757"/>
      <c r="Z33" s="757"/>
      <c r="AA33" s="757"/>
      <c r="AB33" s="757"/>
      <c r="AC33" s="757"/>
    </row>
    <row r="34" spans="1:29" s="24" customFormat="1" ht="17.100000000000001" customHeight="1">
      <c r="A34" s="13"/>
      <c r="B34" s="13"/>
      <c r="C34" s="13"/>
      <c r="D34" s="13"/>
      <c r="E34" s="13" t="s">
        <v>194</v>
      </c>
      <c r="F34" s="739" t="s">
        <v>195</v>
      </c>
      <c r="G34" s="739"/>
      <c r="H34" s="739"/>
      <c r="I34" s="739"/>
      <c r="J34" s="739"/>
      <c r="K34" s="35" t="s">
        <v>196</v>
      </c>
      <c r="L34" s="739" t="s">
        <v>197</v>
      </c>
      <c r="M34" s="739"/>
      <c r="N34" s="739"/>
      <c r="O34" s="739"/>
      <c r="P34" s="739"/>
      <c r="Q34" s="739"/>
      <c r="R34" s="35"/>
      <c r="S34" s="13"/>
      <c r="T34" s="13"/>
      <c r="U34" s="13"/>
      <c r="V34" s="13"/>
      <c r="W34" s="35" t="s">
        <v>83</v>
      </c>
      <c r="X34" s="739" t="s">
        <v>198</v>
      </c>
      <c r="Y34" s="739"/>
      <c r="Z34" s="739"/>
      <c r="AA34" s="739"/>
      <c r="AB34" s="739" t="s">
        <v>219</v>
      </c>
      <c r="AC34" s="739"/>
    </row>
    <row r="35" spans="1:29" s="24" customFormat="1" ht="17.100000000000001" customHeight="1">
      <c r="A35" s="13" t="s">
        <v>199</v>
      </c>
      <c r="B35" s="13"/>
      <c r="C35" s="13"/>
      <c r="D35" s="13"/>
      <c r="E35" s="13" t="s">
        <v>194</v>
      </c>
      <c r="F35" s="753"/>
      <c r="G35" s="753"/>
      <c r="H35" s="753"/>
      <c r="I35" s="753"/>
      <c r="J35" s="753"/>
      <c r="K35" s="35" t="s">
        <v>196</v>
      </c>
      <c r="L35" s="752"/>
      <c r="M35" s="752"/>
      <c r="N35" s="752"/>
      <c r="O35" s="752"/>
      <c r="P35" s="752"/>
      <c r="Q35" s="752"/>
      <c r="R35" s="752"/>
      <c r="S35" s="752"/>
      <c r="T35" s="752"/>
      <c r="U35" s="752"/>
      <c r="V35" s="752"/>
      <c r="W35" s="35" t="s">
        <v>83</v>
      </c>
      <c r="X35" s="751"/>
      <c r="Y35" s="751"/>
      <c r="Z35" s="751"/>
      <c r="AA35" s="751"/>
      <c r="AB35" s="749" t="s">
        <v>218</v>
      </c>
      <c r="AC35" s="749"/>
    </row>
    <row r="36" spans="1:29" s="24" customFormat="1" ht="17.100000000000001" customHeight="1">
      <c r="A36" s="13" t="s">
        <v>207</v>
      </c>
      <c r="B36" s="13"/>
      <c r="C36" s="13"/>
      <c r="D36" s="13"/>
      <c r="E36" s="13" t="s">
        <v>194</v>
      </c>
      <c r="F36" s="753"/>
      <c r="G36" s="753"/>
      <c r="H36" s="753"/>
      <c r="I36" s="753"/>
      <c r="J36" s="753"/>
      <c r="K36" s="35" t="s">
        <v>196</v>
      </c>
      <c r="L36" s="752"/>
      <c r="M36" s="752"/>
      <c r="N36" s="752"/>
      <c r="O36" s="752"/>
      <c r="P36" s="752"/>
      <c r="Q36" s="752"/>
      <c r="R36" s="752"/>
      <c r="S36" s="752"/>
      <c r="T36" s="752"/>
      <c r="U36" s="752"/>
      <c r="V36" s="752"/>
      <c r="W36" s="35" t="s">
        <v>83</v>
      </c>
      <c r="X36" s="751"/>
      <c r="Y36" s="751"/>
      <c r="Z36" s="751"/>
      <c r="AA36" s="751"/>
      <c r="AB36" s="749" t="s">
        <v>218</v>
      </c>
      <c r="AC36" s="749"/>
    </row>
    <row r="37" spans="1:29" s="24" customFormat="1" ht="17.100000000000001" customHeight="1">
      <c r="A37" s="13" t="s">
        <v>208</v>
      </c>
      <c r="B37" s="13"/>
      <c r="C37" s="13"/>
      <c r="D37" s="13"/>
      <c r="E37" s="13" t="s">
        <v>194</v>
      </c>
      <c r="F37" s="753"/>
      <c r="G37" s="753"/>
      <c r="H37" s="753"/>
      <c r="I37" s="753"/>
      <c r="J37" s="753"/>
      <c r="K37" s="35" t="s">
        <v>196</v>
      </c>
      <c r="L37" s="752"/>
      <c r="M37" s="752"/>
      <c r="N37" s="752"/>
      <c r="O37" s="752"/>
      <c r="P37" s="752"/>
      <c r="Q37" s="752"/>
      <c r="R37" s="752"/>
      <c r="S37" s="752"/>
      <c r="T37" s="752"/>
      <c r="U37" s="752"/>
      <c r="V37" s="752"/>
      <c r="W37" s="35" t="s">
        <v>83</v>
      </c>
      <c r="X37" s="751"/>
      <c r="Y37" s="751"/>
      <c r="Z37" s="751"/>
      <c r="AA37" s="751"/>
      <c r="AB37" s="749" t="s">
        <v>218</v>
      </c>
      <c r="AC37" s="749"/>
    </row>
    <row r="38" spans="1:29" s="24" customFormat="1" ht="17.100000000000001" customHeight="1">
      <c r="A38" s="13" t="s">
        <v>209</v>
      </c>
      <c r="B38" s="13"/>
      <c r="C38" s="13"/>
      <c r="D38" s="13"/>
      <c r="E38" s="13" t="s">
        <v>194</v>
      </c>
      <c r="F38" s="753"/>
      <c r="G38" s="753"/>
      <c r="H38" s="753"/>
      <c r="I38" s="753"/>
      <c r="J38" s="753"/>
      <c r="K38" s="35" t="s">
        <v>196</v>
      </c>
      <c r="L38" s="752"/>
      <c r="M38" s="752"/>
      <c r="N38" s="752"/>
      <c r="O38" s="752"/>
      <c r="P38" s="752"/>
      <c r="Q38" s="752"/>
      <c r="R38" s="752"/>
      <c r="S38" s="752"/>
      <c r="T38" s="752"/>
      <c r="U38" s="752"/>
      <c r="V38" s="752"/>
      <c r="W38" s="35" t="s">
        <v>83</v>
      </c>
      <c r="X38" s="751"/>
      <c r="Y38" s="751"/>
      <c r="Z38" s="751"/>
      <c r="AA38" s="751"/>
      <c r="AB38" s="749" t="s">
        <v>218</v>
      </c>
      <c r="AC38" s="749"/>
    </row>
    <row r="39" spans="1:29" s="24" customFormat="1" ht="17.100000000000001" customHeight="1">
      <c r="A39" s="13" t="s">
        <v>210</v>
      </c>
      <c r="B39" s="13"/>
      <c r="C39" s="13"/>
      <c r="D39" s="13"/>
      <c r="E39" s="13" t="s">
        <v>194</v>
      </c>
      <c r="F39" s="753"/>
      <c r="G39" s="753"/>
      <c r="H39" s="753"/>
      <c r="I39" s="753"/>
      <c r="J39" s="753"/>
      <c r="K39" s="35" t="s">
        <v>196</v>
      </c>
      <c r="L39" s="752"/>
      <c r="M39" s="752"/>
      <c r="N39" s="752"/>
      <c r="O39" s="752"/>
      <c r="P39" s="752"/>
      <c r="Q39" s="752"/>
      <c r="R39" s="752"/>
      <c r="S39" s="752"/>
      <c r="T39" s="752"/>
      <c r="U39" s="752"/>
      <c r="V39" s="752"/>
      <c r="W39" s="35" t="s">
        <v>83</v>
      </c>
      <c r="X39" s="751"/>
      <c r="Y39" s="751"/>
      <c r="Z39" s="751"/>
      <c r="AA39" s="751"/>
      <c r="AB39" s="749" t="s">
        <v>218</v>
      </c>
      <c r="AC39" s="749"/>
    </row>
    <row r="40" spans="1:29" s="24" customFormat="1" ht="17.100000000000001" customHeight="1">
      <c r="A40" s="13" t="s">
        <v>211</v>
      </c>
      <c r="B40" s="13"/>
      <c r="C40" s="13"/>
      <c r="D40" s="13"/>
      <c r="E40" s="13" t="s">
        <v>194</v>
      </c>
      <c r="F40" s="753"/>
      <c r="G40" s="753"/>
      <c r="H40" s="753"/>
      <c r="I40" s="753"/>
      <c r="J40" s="753"/>
      <c r="K40" s="35" t="s">
        <v>196</v>
      </c>
      <c r="L40" s="752"/>
      <c r="M40" s="752"/>
      <c r="N40" s="752"/>
      <c r="O40" s="752"/>
      <c r="P40" s="752"/>
      <c r="Q40" s="752"/>
      <c r="R40" s="752"/>
      <c r="S40" s="752"/>
      <c r="T40" s="752"/>
      <c r="U40" s="752"/>
      <c r="V40" s="752"/>
      <c r="W40" s="35" t="s">
        <v>83</v>
      </c>
      <c r="X40" s="751"/>
      <c r="Y40" s="751"/>
      <c r="Z40" s="751"/>
      <c r="AA40" s="751"/>
      <c r="AB40" s="749" t="s">
        <v>218</v>
      </c>
      <c r="AC40" s="749"/>
    </row>
    <row r="41" spans="1:29" s="24" customFormat="1" ht="17.100000000000001" customHeight="1">
      <c r="A41" s="14" t="s">
        <v>205</v>
      </c>
      <c r="B41" s="14"/>
      <c r="C41" s="14"/>
      <c r="D41" s="14"/>
      <c r="E41" s="14"/>
      <c r="F41" s="14"/>
      <c r="G41" s="14"/>
      <c r="H41" s="750"/>
      <c r="I41" s="750"/>
      <c r="J41" s="750"/>
      <c r="K41" s="750"/>
      <c r="L41" s="750"/>
      <c r="M41" s="750"/>
      <c r="N41" s="750"/>
      <c r="O41" s="750"/>
      <c r="P41" s="750"/>
      <c r="Q41" s="750"/>
      <c r="R41" s="750"/>
      <c r="S41" s="750"/>
      <c r="T41" s="750"/>
      <c r="U41" s="750"/>
      <c r="V41" s="750"/>
      <c r="W41" s="750"/>
      <c r="X41" s="750"/>
      <c r="Y41" s="750"/>
      <c r="Z41" s="750"/>
      <c r="AA41" s="750"/>
      <c r="AB41" s="750"/>
      <c r="AC41" s="750"/>
    </row>
    <row r="42" spans="1:29" s="24" customFormat="1" ht="17.100000000000001" customHeight="1">
      <c r="A42" s="14" t="s">
        <v>206</v>
      </c>
      <c r="B42" s="14"/>
      <c r="C42" s="14"/>
      <c r="D42" s="14"/>
      <c r="E42" s="754"/>
      <c r="F42" s="754"/>
      <c r="G42" s="754"/>
      <c r="H42" s="754"/>
      <c r="I42" s="754"/>
      <c r="J42" s="754"/>
      <c r="K42" s="754"/>
      <c r="L42" s="754"/>
      <c r="M42" s="754"/>
      <c r="N42" s="754"/>
      <c r="O42" s="754"/>
      <c r="P42" s="754"/>
      <c r="Q42" s="754"/>
      <c r="R42" s="754"/>
      <c r="S42" s="754"/>
      <c r="T42" s="754"/>
      <c r="U42" s="754"/>
      <c r="V42" s="754"/>
      <c r="W42" s="754"/>
      <c r="X42" s="754"/>
      <c r="Y42" s="754"/>
      <c r="Z42" s="754"/>
      <c r="AA42" s="754"/>
      <c r="AB42" s="754"/>
      <c r="AC42" s="754"/>
    </row>
    <row r="43" spans="1:29" s="24" customFormat="1" ht="17.100000000000001" customHeight="1">
      <c r="A43" s="260"/>
      <c r="B43" s="260"/>
      <c r="C43" s="747"/>
      <c r="D43" s="747"/>
      <c r="E43" s="747"/>
      <c r="F43" s="747"/>
      <c r="G43" s="747"/>
      <c r="H43" s="747"/>
      <c r="I43" s="747"/>
      <c r="J43" s="747"/>
      <c r="K43" s="747"/>
      <c r="L43" s="747"/>
      <c r="M43" s="747"/>
      <c r="N43" s="747"/>
      <c r="O43" s="747"/>
      <c r="P43" s="747"/>
      <c r="Q43" s="747"/>
      <c r="R43" s="747"/>
      <c r="S43" s="747"/>
      <c r="T43" s="747"/>
      <c r="U43" s="747"/>
      <c r="V43" s="747"/>
      <c r="W43" s="747"/>
      <c r="X43" s="747"/>
      <c r="Y43" s="747"/>
      <c r="Z43" s="747"/>
      <c r="AA43" s="747"/>
      <c r="AB43" s="747"/>
      <c r="AC43" s="747"/>
    </row>
    <row r="44" spans="1:29" s="24" customFormat="1" ht="17.100000000000001" customHeight="1">
      <c r="A44" s="260"/>
      <c r="B44" s="260"/>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row>
    <row r="45" spans="1:29" ht="17.100000000000001" customHeight="1">
      <c r="A45" s="260"/>
      <c r="B45" s="260"/>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row>
    <row r="46" spans="1:29" ht="17.100000000000001" customHeight="1">
      <c r="A46" s="260"/>
      <c r="B46" s="260"/>
      <c r="C46" s="747"/>
      <c r="D46" s="747"/>
      <c r="E46" s="747"/>
      <c r="F46" s="747"/>
      <c r="G46" s="747"/>
      <c r="H46" s="747"/>
      <c r="I46" s="747"/>
      <c r="J46" s="747"/>
      <c r="K46" s="747"/>
      <c r="L46" s="747"/>
      <c r="M46" s="747"/>
      <c r="N46" s="747"/>
      <c r="O46" s="747"/>
      <c r="P46" s="747"/>
      <c r="Q46" s="747"/>
      <c r="R46" s="747"/>
      <c r="S46" s="747"/>
      <c r="T46" s="747"/>
      <c r="U46" s="747"/>
      <c r="V46" s="747"/>
      <c r="W46" s="747"/>
      <c r="X46" s="747"/>
      <c r="Y46" s="747"/>
      <c r="Z46" s="747"/>
      <c r="AA46" s="747"/>
      <c r="AB46" s="747"/>
      <c r="AC46" s="747"/>
    </row>
    <row r="47" spans="1:29" ht="17.100000000000001" customHeight="1">
      <c r="A47" s="260"/>
      <c r="B47" s="260"/>
      <c r="C47" s="747"/>
      <c r="D47" s="747"/>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row>
    <row r="48" spans="1:29" ht="17.100000000000001" customHeight="1">
      <c r="A48" s="261"/>
      <c r="B48" s="261"/>
      <c r="C48" s="746"/>
      <c r="D48" s="746"/>
      <c r="E48" s="746"/>
      <c r="F48" s="746"/>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row>
    <row r="49" spans="10:10" ht="17.100000000000001" customHeight="1"/>
    <row r="50" spans="10:10" ht="17.100000000000001" customHeight="1">
      <c r="J50" s="24"/>
    </row>
    <row r="51" spans="10:10" ht="17.100000000000001" customHeight="1"/>
    <row r="52" spans="10:10" ht="17.100000000000001" customHeight="1"/>
    <row r="53" spans="10:10" ht="17.100000000000001" customHeight="1"/>
    <row r="54" spans="10:10" ht="17.100000000000001" customHeight="1"/>
  </sheetData>
  <sheetProtection sheet="1" objects="1" scenarios="1"/>
  <mergeCells count="88">
    <mergeCell ref="C45:AC45"/>
    <mergeCell ref="C46:AC46"/>
    <mergeCell ref="C47:AC47"/>
    <mergeCell ref="C48:AC48"/>
    <mergeCell ref="I6:K6"/>
    <mergeCell ref="I7:K7"/>
    <mergeCell ref="I9:K9"/>
    <mergeCell ref="K11:AC11"/>
    <mergeCell ref="F12:J12"/>
    <mergeCell ref="L12:Q12"/>
    <mergeCell ref="X12:AA12"/>
    <mergeCell ref="AB12:AC12"/>
    <mergeCell ref="F15:J15"/>
    <mergeCell ref="F16:J16"/>
    <mergeCell ref="L15:V15"/>
    <mergeCell ref="L16:V16"/>
    <mergeCell ref="A1:AC1"/>
    <mergeCell ref="A2:G2"/>
    <mergeCell ref="D4:G4"/>
    <mergeCell ref="G5:H5"/>
    <mergeCell ref="I5:K5"/>
    <mergeCell ref="E3:K3"/>
    <mergeCell ref="F13:J13"/>
    <mergeCell ref="F14:J14"/>
    <mergeCell ref="L13:V13"/>
    <mergeCell ref="L14:V14"/>
    <mergeCell ref="AB13:AC13"/>
    <mergeCell ref="AB14:AC14"/>
    <mergeCell ref="AB15:AC15"/>
    <mergeCell ref="AB16:AC16"/>
    <mergeCell ref="A24:G24"/>
    <mergeCell ref="F17:J17"/>
    <mergeCell ref="F18:J18"/>
    <mergeCell ref="H19:AC19"/>
    <mergeCell ref="E20:AC20"/>
    <mergeCell ref="A23:AC23"/>
    <mergeCell ref="AB18:AC18"/>
    <mergeCell ref="L17:V17"/>
    <mergeCell ref="L18:V18"/>
    <mergeCell ref="X18:AA18"/>
    <mergeCell ref="C21:AC21"/>
    <mergeCell ref="C22:AC22"/>
    <mergeCell ref="AB17:AC17"/>
    <mergeCell ref="I31:K31"/>
    <mergeCell ref="K33:AC33"/>
    <mergeCell ref="F34:J34"/>
    <mergeCell ref="L34:Q34"/>
    <mergeCell ref="AB35:AC35"/>
    <mergeCell ref="X34:AA34"/>
    <mergeCell ref="AB34:AC34"/>
    <mergeCell ref="E26:G26"/>
    <mergeCell ref="G27:H27"/>
    <mergeCell ref="I27:K27"/>
    <mergeCell ref="I28:K28"/>
    <mergeCell ref="I29:K29"/>
    <mergeCell ref="F38:J38"/>
    <mergeCell ref="F39:J39"/>
    <mergeCell ref="F36:J36"/>
    <mergeCell ref="F37:J37"/>
    <mergeCell ref="F35:J35"/>
    <mergeCell ref="F40:J40"/>
    <mergeCell ref="H41:AC41"/>
    <mergeCell ref="E42:AC42"/>
    <mergeCell ref="C43:AC43"/>
    <mergeCell ref="C44:AC44"/>
    <mergeCell ref="X38:AA38"/>
    <mergeCell ref="X13:AA13"/>
    <mergeCell ref="X14:AA14"/>
    <mergeCell ref="X15:AA15"/>
    <mergeCell ref="X16:AA16"/>
    <mergeCell ref="X17:AA17"/>
    <mergeCell ref="X35:AA35"/>
    <mergeCell ref="AB38:AC38"/>
    <mergeCell ref="E25:AC25"/>
    <mergeCell ref="X39:AA39"/>
    <mergeCell ref="AB39:AC39"/>
    <mergeCell ref="X40:AA40"/>
    <mergeCell ref="AB40:AC40"/>
    <mergeCell ref="L35:V35"/>
    <mergeCell ref="L36:V36"/>
    <mergeCell ref="L37:V37"/>
    <mergeCell ref="L38:V38"/>
    <mergeCell ref="L39:V39"/>
    <mergeCell ref="L40:V40"/>
    <mergeCell ref="X36:AA36"/>
    <mergeCell ref="AB36:AC36"/>
    <mergeCell ref="X37:AA37"/>
    <mergeCell ref="AB37:AC37"/>
  </mergeCells>
  <phoneticPr fontId="10"/>
  <dataValidations count="5">
    <dataValidation type="list" allowBlank="1" showInputMessage="1" showErrorMessage="1" sqref="S10 JO10 TK10 ADG10 ANC10 AWY10 BGU10 BQQ10 CAM10 CKI10 CUE10 DEA10 DNW10 DXS10 EHO10 ERK10 FBG10 FLC10 FUY10 GEU10 GOQ10 GYM10 HII10 HSE10 ICA10 ILW10 IVS10 JFO10 JPK10 JZG10 KJC10 KSY10 LCU10 LMQ10 LWM10 MGI10 MQE10 NAA10 NJW10 NTS10 ODO10 ONK10 OXG10 PHC10 PQY10 QAU10 QKQ10 QUM10 REI10 ROE10 RYA10 SHW10 SRS10 TBO10 TLK10 TVG10 UFC10 UOY10 UYU10 VIQ10 VSM10 WCI10 WME10 WWA10 S65546 JO65546 TK65546 ADG65546 ANC65546 AWY65546 BGU65546 BQQ65546 CAM65546 CKI65546 CUE65546 DEA65546 DNW65546 DXS65546 EHO65546 ERK65546 FBG65546 FLC65546 FUY65546 GEU65546 GOQ65546 GYM65546 HII65546 HSE65546 ICA65546 ILW65546 IVS65546 JFO65546 JPK65546 JZG65546 KJC65546 KSY65546 LCU65546 LMQ65546 LWM65546 MGI65546 MQE65546 NAA65546 NJW65546 NTS65546 ODO65546 ONK65546 OXG65546 PHC65546 PQY65546 QAU65546 QKQ65546 QUM65546 REI65546 ROE65546 RYA65546 SHW65546 SRS65546 TBO65546 TLK65546 TVG65546 UFC65546 UOY65546 UYU65546 VIQ65546 VSM65546 WCI65546 WME65546 WWA65546 S131082 JO131082 TK131082 ADG131082 ANC131082 AWY131082 BGU131082 BQQ131082 CAM131082 CKI131082 CUE131082 DEA131082 DNW131082 DXS131082 EHO131082 ERK131082 FBG131082 FLC131082 FUY131082 GEU131082 GOQ131082 GYM131082 HII131082 HSE131082 ICA131082 ILW131082 IVS131082 JFO131082 JPK131082 JZG131082 KJC131082 KSY131082 LCU131082 LMQ131082 LWM131082 MGI131082 MQE131082 NAA131082 NJW131082 NTS131082 ODO131082 ONK131082 OXG131082 PHC131082 PQY131082 QAU131082 QKQ131082 QUM131082 REI131082 ROE131082 RYA131082 SHW131082 SRS131082 TBO131082 TLK131082 TVG131082 UFC131082 UOY131082 UYU131082 VIQ131082 VSM131082 WCI131082 WME131082 WWA131082 S196618 JO196618 TK196618 ADG196618 ANC196618 AWY196618 BGU196618 BQQ196618 CAM196618 CKI196618 CUE196618 DEA196618 DNW196618 DXS196618 EHO196618 ERK196618 FBG196618 FLC196618 FUY196618 GEU196618 GOQ196618 GYM196618 HII196618 HSE196618 ICA196618 ILW196618 IVS196618 JFO196618 JPK196618 JZG196618 KJC196618 KSY196618 LCU196618 LMQ196618 LWM196618 MGI196618 MQE196618 NAA196618 NJW196618 NTS196618 ODO196618 ONK196618 OXG196618 PHC196618 PQY196618 QAU196618 QKQ196618 QUM196618 REI196618 ROE196618 RYA196618 SHW196618 SRS196618 TBO196618 TLK196618 TVG196618 UFC196618 UOY196618 UYU196618 VIQ196618 VSM196618 WCI196618 WME196618 WWA196618 S262154 JO262154 TK262154 ADG262154 ANC262154 AWY262154 BGU262154 BQQ262154 CAM262154 CKI262154 CUE262154 DEA262154 DNW262154 DXS262154 EHO262154 ERK262154 FBG262154 FLC262154 FUY262154 GEU262154 GOQ262154 GYM262154 HII262154 HSE262154 ICA262154 ILW262154 IVS262154 JFO262154 JPK262154 JZG262154 KJC262154 KSY262154 LCU262154 LMQ262154 LWM262154 MGI262154 MQE262154 NAA262154 NJW262154 NTS262154 ODO262154 ONK262154 OXG262154 PHC262154 PQY262154 QAU262154 QKQ262154 QUM262154 REI262154 ROE262154 RYA262154 SHW262154 SRS262154 TBO262154 TLK262154 TVG262154 UFC262154 UOY262154 UYU262154 VIQ262154 VSM262154 WCI262154 WME262154 WWA262154 S327690 JO327690 TK327690 ADG327690 ANC327690 AWY327690 BGU327690 BQQ327690 CAM327690 CKI327690 CUE327690 DEA327690 DNW327690 DXS327690 EHO327690 ERK327690 FBG327690 FLC327690 FUY327690 GEU327690 GOQ327690 GYM327690 HII327690 HSE327690 ICA327690 ILW327690 IVS327690 JFO327690 JPK327690 JZG327690 KJC327690 KSY327690 LCU327690 LMQ327690 LWM327690 MGI327690 MQE327690 NAA327690 NJW327690 NTS327690 ODO327690 ONK327690 OXG327690 PHC327690 PQY327690 QAU327690 QKQ327690 QUM327690 REI327690 ROE327690 RYA327690 SHW327690 SRS327690 TBO327690 TLK327690 TVG327690 UFC327690 UOY327690 UYU327690 VIQ327690 VSM327690 WCI327690 WME327690 WWA327690 S393226 JO393226 TK393226 ADG393226 ANC393226 AWY393226 BGU393226 BQQ393226 CAM393226 CKI393226 CUE393226 DEA393226 DNW393226 DXS393226 EHO393226 ERK393226 FBG393226 FLC393226 FUY393226 GEU393226 GOQ393226 GYM393226 HII393226 HSE393226 ICA393226 ILW393226 IVS393226 JFO393226 JPK393226 JZG393226 KJC393226 KSY393226 LCU393226 LMQ393226 LWM393226 MGI393226 MQE393226 NAA393226 NJW393226 NTS393226 ODO393226 ONK393226 OXG393226 PHC393226 PQY393226 QAU393226 QKQ393226 QUM393226 REI393226 ROE393226 RYA393226 SHW393226 SRS393226 TBO393226 TLK393226 TVG393226 UFC393226 UOY393226 UYU393226 VIQ393226 VSM393226 WCI393226 WME393226 WWA393226 S458762 JO458762 TK458762 ADG458762 ANC458762 AWY458762 BGU458762 BQQ458762 CAM458762 CKI458762 CUE458762 DEA458762 DNW458762 DXS458762 EHO458762 ERK458762 FBG458762 FLC458762 FUY458762 GEU458762 GOQ458762 GYM458762 HII458762 HSE458762 ICA458762 ILW458762 IVS458762 JFO458762 JPK458762 JZG458762 KJC458762 KSY458762 LCU458762 LMQ458762 LWM458762 MGI458762 MQE458762 NAA458762 NJW458762 NTS458762 ODO458762 ONK458762 OXG458762 PHC458762 PQY458762 QAU458762 QKQ458762 QUM458762 REI458762 ROE458762 RYA458762 SHW458762 SRS458762 TBO458762 TLK458762 TVG458762 UFC458762 UOY458762 UYU458762 VIQ458762 VSM458762 WCI458762 WME458762 WWA458762 S524298 JO524298 TK524298 ADG524298 ANC524298 AWY524298 BGU524298 BQQ524298 CAM524298 CKI524298 CUE524298 DEA524298 DNW524298 DXS524298 EHO524298 ERK524298 FBG524298 FLC524298 FUY524298 GEU524298 GOQ524298 GYM524298 HII524298 HSE524298 ICA524298 ILW524298 IVS524298 JFO524298 JPK524298 JZG524298 KJC524298 KSY524298 LCU524298 LMQ524298 LWM524298 MGI524298 MQE524298 NAA524298 NJW524298 NTS524298 ODO524298 ONK524298 OXG524298 PHC524298 PQY524298 QAU524298 QKQ524298 QUM524298 REI524298 ROE524298 RYA524298 SHW524298 SRS524298 TBO524298 TLK524298 TVG524298 UFC524298 UOY524298 UYU524298 VIQ524298 VSM524298 WCI524298 WME524298 WWA524298 S589834 JO589834 TK589834 ADG589834 ANC589834 AWY589834 BGU589834 BQQ589834 CAM589834 CKI589834 CUE589834 DEA589834 DNW589834 DXS589834 EHO589834 ERK589834 FBG589834 FLC589834 FUY589834 GEU589834 GOQ589834 GYM589834 HII589834 HSE589834 ICA589834 ILW589834 IVS589834 JFO589834 JPK589834 JZG589834 KJC589834 KSY589834 LCU589834 LMQ589834 LWM589834 MGI589834 MQE589834 NAA589834 NJW589834 NTS589834 ODO589834 ONK589834 OXG589834 PHC589834 PQY589834 QAU589834 QKQ589834 QUM589834 REI589834 ROE589834 RYA589834 SHW589834 SRS589834 TBO589834 TLK589834 TVG589834 UFC589834 UOY589834 UYU589834 VIQ589834 VSM589834 WCI589834 WME589834 WWA589834 S655370 JO655370 TK655370 ADG655370 ANC655370 AWY655370 BGU655370 BQQ655370 CAM655370 CKI655370 CUE655370 DEA655370 DNW655370 DXS655370 EHO655370 ERK655370 FBG655370 FLC655370 FUY655370 GEU655370 GOQ655370 GYM655370 HII655370 HSE655370 ICA655370 ILW655370 IVS655370 JFO655370 JPK655370 JZG655370 KJC655370 KSY655370 LCU655370 LMQ655370 LWM655370 MGI655370 MQE655370 NAA655370 NJW655370 NTS655370 ODO655370 ONK655370 OXG655370 PHC655370 PQY655370 QAU655370 QKQ655370 QUM655370 REI655370 ROE655370 RYA655370 SHW655370 SRS655370 TBO655370 TLK655370 TVG655370 UFC655370 UOY655370 UYU655370 VIQ655370 VSM655370 WCI655370 WME655370 WWA655370 S720906 JO720906 TK720906 ADG720906 ANC720906 AWY720906 BGU720906 BQQ720906 CAM720906 CKI720906 CUE720906 DEA720906 DNW720906 DXS720906 EHO720906 ERK720906 FBG720906 FLC720906 FUY720906 GEU720906 GOQ720906 GYM720906 HII720906 HSE720906 ICA720906 ILW720906 IVS720906 JFO720906 JPK720906 JZG720906 KJC720906 KSY720906 LCU720906 LMQ720906 LWM720906 MGI720906 MQE720906 NAA720906 NJW720906 NTS720906 ODO720906 ONK720906 OXG720906 PHC720906 PQY720906 QAU720906 QKQ720906 QUM720906 REI720906 ROE720906 RYA720906 SHW720906 SRS720906 TBO720906 TLK720906 TVG720906 UFC720906 UOY720906 UYU720906 VIQ720906 VSM720906 WCI720906 WME720906 WWA720906 S786442 JO786442 TK786442 ADG786442 ANC786442 AWY786442 BGU786442 BQQ786442 CAM786442 CKI786442 CUE786442 DEA786442 DNW786442 DXS786442 EHO786442 ERK786442 FBG786442 FLC786442 FUY786442 GEU786442 GOQ786442 GYM786442 HII786442 HSE786442 ICA786442 ILW786442 IVS786442 JFO786442 JPK786442 JZG786442 KJC786442 KSY786442 LCU786442 LMQ786442 LWM786442 MGI786442 MQE786442 NAA786442 NJW786442 NTS786442 ODO786442 ONK786442 OXG786442 PHC786442 PQY786442 QAU786442 QKQ786442 QUM786442 REI786442 ROE786442 RYA786442 SHW786442 SRS786442 TBO786442 TLK786442 TVG786442 UFC786442 UOY786442 UYU786442 VIQ786442 VSM786442 WCI786442 WME786442 WWA786442 S851978 JO851978 TK851978 ADG851978 ANC851978 AWY851978 BGU851978 BQQ851978 CAM851978 CKI851978 CUE851978 DEA851978 DNW851978 DXS851978 EHO851978 ERK851978 FBG851978 FLC851978 FUY851978 GEU851978 GOQ851978 GYM851978 HII851978 HSE851978 ICA851978 ILW851978 IVS851978 JFO851978 JPK851978 JZG851978 KJC851978 KSY851978 LCU851978 LMQ851978 LWM851978 MGI851978 MQE851978 NAA851978 NJW851978 NTS851978 ODO851978 ONK851978 OXG851978 PHC851978 PQY851978 QAU851978 QKQ851978 QUM851978 REI851978 ROE851978 RYA851978 SHW851978 SRS851978 TBO851978 TLK851978 TVG851978 UFC851978 UOY851978 UYU851978 VIQ851978 VSM851978 WCI851978 WME851978 WWA851978 S917514 JO917514 TK917514 ADG917514 ANC917514 AWY917514 BGU917514 BQQ917514 CAM917514 CKI917514 CUE917514 DEA917514 DNW917514 DXS917514 EHO917514 ERK917514 FBG917514 FLC917514 FUY917514 GEU917514 GOQ917514 GYM917514 HII917514 HSE917514 ICA917514 ILW917514 IVS917514 JFO917514 JPK917514 JZG917514 KJC917514 KSY917514 LCU917514 LMQ917514 LWM917514 MGI917514 MQE917514 NAA917514 NJW917514 NTS917514 ODO917514 ONK917514 OXG917514 PHC917514 PQY917514 QAU917514 QKQ917514 QUM917514 REI917514 ROE917514 RYA917514 SHW917514 SRS917514 TBO917514 TLK917514 TVG917514 UFC917514 UOY917514 UYU917514 VIQ917514 VSM917514 WCI917514 WME917514 WWA917514 S983050 JO983050 TK983050 ADG983050 ANC983050 AWY983050 BGU983050 BQQ983050 CAM983050 CKI983050 CUE983050 DEA983050 DNW983050 DXS983050 EHO983050 ERK983050 FBG983050 FLC983050 FUY983050 GEU983050 GOQ983050 GYM983050 HII983050 HSE983050 ICA983050 ILW983050 IVS983050 JFO983050 JPK983050 JZG983050 KJC983050 KSY983050 LCU983050 LMQ983050 LWM983050 MGI983050 MQE983050 NAA983050 NJW983050 NTS983050 ODO983050 ONK983050 OXG983050 PHC983050 PQY983050 QAU983050 QKQ983050 QUM983050 REI983050 ROE983050 RYA983050 SHW983050 SRS983050 TBO983050 TLK983050 TVG983050 UFC983050 UOY983050 UYU983050 VIQ983050 VSM983050 WCI983050 WME983050 WWA983050 V10 JR10 TN10 ADJ10 ANF10 AXB10 BGX10 BQT10 CAP10 CKL10 CUH10 DED10 DNZ10 DXV10 EHR10 ERN10 FBJ10 FLF10 FVB10 GEX10 GOT10 GYP10 HIL10 HSH10 ICD10 ILZ10 IVV10 JFR10 JPN10 JZJ10 KJF10 KTB10 LCX10 LMT10 LWP10 MGL10 MQH10 NAD10 NJZ10 NTV10 ODR10 ONN10 OXJ10 PHF10 PRB10 QAX10 QKT10 QUP10 REL10 ROH10 RYD10 SHZ10 SRV10 TBR10 TLN10 TVJ10 UFF10 UPB10 UYX10 VIT10 VSP10 WCL10 WMH10 WWD10 V65546 JR65546 TN65546 ADJ65546 ANF65546 AXB65546 BGX65546 BQT65546 CAP65546 CKL65546 CUH65546 DED65546 DNZ65546 DXV65546 EHR65546 ERN65546 FBJ65546 FLF65546 FVB65546 GEX65546 GOT65546 GYP65546 HIL65546 HSH65546 ICD65546 ILZ65546 IVV65546 JFR65546 JPN65546 JZJ65546 KJF65546 KTB65546 LCX65546 LMT65546 LWP65546 MGL65546 MQH65546 NAD65546 NJZ65546 NTV65546 ODR65546 ONN65546 OXJ65546 PHF65546 PRB65546 QAX65546 QKT65546 QUP65546 REL65546 ROH65546 RYD65546 SHZ65546 SRV65546 TBR65546 TLN65546 TVJ65546 UFF65546 UPB65546 UYX65546 VIT65546 VSP65546 WCL65546 WMH65546 WWD65546 V131082 JR131082 TN131082 ADJ131082 ANF131082 AXB131082 BGX131082 BQT131082 CAP131082 CKL131082 CUH131082 DED131082 DNZ131082 DXV131082 EHR131082 ERN131082 FBJ131082 FLF131082 FVB131082 GEX131082 GOT131082 GYP131082 HIL131082 HSH131082 ICD131082 ILZ131082 IVV131082 JFR131082 JPN131082 JZJ131082 KJF131082 KTB131082 LCX131082 LMT131082 LWP131082 MGL131082 MQH131082 NAD131082 NJZ131082 NTV131082 ODR131082 ONN131082 OXJ131082 PHF131082 PRB131082 QAX131082 QKT131082 QUP131082 REL131082 ROH131082 RYD131082 SHZ131082 SRV131082 TBR131082 TLN131082 TVJ131082 UFF131082 UPB131082 UYX131082 VIT131082 VSP131082 WCL131082 WMH131082 WWD131082 V196618 JR196618 TN196618 ADJ196618 ANF196618 AXB196618 BGX196618 BQT196618 CAP196618 CKL196618 CUH196618 DED196618 DNZ196618 DXV196618 EHR196618 ERN196618 FBJ196618 FLF196618 FVB196618 GEX196618 GOT196618 GYP196618 HIL196618 HSH196618 ICD196618 ILZ196618 IVV196618 JFR196618 JPN196618 JZJ196618 KJF196618 KTB196618 LCX196618 LMT196618 LWP196618 MGL196618 MQH196618 NAD196618 NJZ196618 NTV196618 ODR196618 ONN196618 OXJ196618 PHF196618 PRB196618 QAX196618 QKT196618 QUP196618 REL196618 ROH196618 RYD196618 SHZ196618 SRV196618 TBR196618 TLN196618 TVJ196618 UFF196618 UPB196618 UYX196618 VIT196618 VSP196618 WCL196618 WMH196618 WWD196618 V262154 JR262154 TN262154 ADJ262154 ANF262154 AXB262154 BGX262154 BQT262154 CAP262154 CKL262154 CUH262154 DED262154 DNZ262154 DXV262154 EHR262154 ERN262154 FBJ262154 FLF262154 FVB262154 GEX262154 GOT262154 GYP262154 HIL262154 HSH262154 ICD262154 ILZ262154 IVV262154 JFR262154 JPN262154 JZJ262154 KJF262154 KTB262154 LCX262154 LMT262154 LWP262154 MGL262154 MQH262154 NAD262154 NJZ262154 NTV262154 ODR262154 ONN262154 OXJ262154 PHF262154 PRB262154 QAX262154 QKT262154 QUP262154 REL262154 ROH262154 RYD262154 SHZ262154 SRV262154 TBR262154 TLN262154 TVJ262154 UFF262154 UPB262154 UYX262154 VIT262154 VSP262154 WCL262154 WMH262154 WWD262154 V327690 JR327690 TN327690 ADJ327690 ANF327690 AXB327690 BGX327690 BQT327690 CAP327690 CKL327690 CUH327690 DED327690 DNZ327690 DXV327690 EHR327690 ERN327690 FBJ327690 FLF327690 FVB327690 GEX327690 GOT327690 GYP327690 HIL327690 HSH327690 ICD327690 ILZ327690 IVV327690 JFR327690 JPN327690 JZJ327690 KJF327690 KTB327690 LCX327690 LMT327690 LWP327690 MGL327690 MQH327690 NAD327690 NJZ327690 NTV327690 ODR327690 ONN327690 OXJ327690 PHF327690 PRB327690 QAX327690 QKT327690 QUP327690 REL327690 ROH327690 RYD327690 SHZ327690 SRV327690 TBR327690 TLN327690 TVJ327690 UFF327690 UPB327690 UYX327690 VIT327690 VSP327690 WCL327690 WMH327690 WWD327690 V393226 JR393226 TN393226 ADJ393226 ANF393226 AXB393226 BGX393226 BQT393226 CAP393226 CKL393226 CUH393226 DED393226 DNZ393226 DXV393226 EHR393226 ERN393226 FBJ393226 FLF393226 FVB393226 GEX393226 GOT393226 GYP393226 HIL393226 HSH393226 ICD393226 ILZ393226 IVV393226 JFR393226 JPN393226 JZJ393226 KJF393226 KTB393226 LCX393226 LMT393226 LWP393226 MGL393226 MQH393226 NAD393226 NJZ393226 NTV393226 ODR393226 ONN393226 OXJ393226 PHF393226 PRB393226 QAX393226 QKT393226 QUP393226 REL393226 ROH393226 RYD393226 SHZ393226 SRV393226 TBR393226 TLN393226 TVJ393226 UFF393226 UPB393226 UYX393226 VIT393226 VSP393226 WCL393226 WMH393226 WWD393226 V458762 JR458762 TN458762 ADJ458762 ANF458762 AXB458762 BGX458762 BQT458762 CAP458762 CKL458762 CUH458762 DED458762 DNZ458762 DXV458762 EHR458762 ERN458762 FBJ458762 FLF458762 FVB458762 GEX458762 GOT458762 GYP458762 HIL458762 HSH458762 ICD458762 ILZ458762 IVV458762 JFR458762 JPN458762 JZJ458762 KJF458762 KTB458762 LCX458762 LMT458762 LWP458762 MGL458762 MQH458762 NAD458762 NJZ458762 NTV458762 ODR458762 ONN458762 OXJ458762 PHF458762 PRB458762 QAX458762 QKT458762 QUP458762 REL458762 ROH458762 RYD458762 SHZ458762 SRV458762 TBR458762 TLN458762 TVJ458762 UFF458762 UPB458762 UYX458762 VIT458762 VSP458762 WCL458762 WMH458762 WWD458762 V524298 JR524298 TN524298 ADJ524298 ANF524298 AXB524298 BGX524298 BQT524298 CAP524298 CKL524298 CUH524298 DED524298 DNZ524298 DXV524298 EHR524298 ERN524298 FBJ524298 FLF524298 FVB524298 GEX524298 GOT524298 GYP524298 HIL524298 HSH524298 ICD524298 ILZ524298 IVV524298 JFR524298 JPN524298 JZJ524298 KJF524298 KTB524298 LCX524298 LMT524298 LWP524298 MGL524298 MQH524298 NAD524298 NJZ524298 NTV524298 ODR524298 ONN524298 OXJ524298 PHF524298 PRB524298 QAX524298 QKT524298 QUP524298 REL524298 ROH524298 RYD524298 SHZ524298 SRV524298 TBR524298 TLN524298 TVJ524298 UFF524298 UPB524298 UYX524298 VIT524298 VSP524298 WCL524298 WMH524298 WWD524298 V589834 JR589834 TN589834 ADJ589834 ANF589834 AXB589834 BGX589834 BQT589834 CAP589834 CKL589834 CUH589834 DED589834 DNZ589834 DXV589834 EHR589834 ERN589834 FBJ589834 FLF589834 FVB589834 GEX589834 GOT589834 GYP589834 HIL589834 HSH589834 ICD589834 ILZ589834 IVV589834 JFR589834 JPN589834 JZJ589834 KJF589834 KTB589834 LCX589834 LMT589834 LWP589834 MGL589834 MQH589834 NAD589834 NJZ589834 NTV589834 ODR589834 ONN589834 OXJ589834 PHF589834 PRB589834 QAX589834 QKT589834 QUP589834 REL589834 ROH589834 RYD589834 SHZ589834 SRV589834 TBR589834 TLN589834 TVJ589834 UFF589834 UPB589834 UYX589834 VIT589834 VSP589834 WCL589834 WMH589834 WWD589834 V655370 JR655370 TN655370 ADJ655370 ANF655370 AXB655370 BGX655370 BQT655370 CAP655370 CKL655370 CUH655370 DED655370 DNZ655370 DXV655370 EHR655370 ERN655370 FBJ655370 FLF655370 FVB655370 GEX655370 GOT655370 GYP655370 HIL655370 HSH655370 ICD655370 ILZ655370 IVV655370 JFR655370 JPN655370 JZJ655370 KJF655370 KTB655370 LCX655370 LMT655370 LWP655370 MGL655370 MQH655370 NAD655370 NJZ655370 NTV655370 ODR655370 ONN655370 OXJ655370 PHF655370 PRB655370 QAX655370 QKT655370 QUP655370 REL655370 ROH655370 RYD655370 SHZ655370 SRV655370 TBR655370 TLN655370 TVJ655370 UFF655370 UPB655370 UYX655370 VIT655370 VSP655370 WCL655370 WMH655370 WWD655370 V720906 JR720906 TN720906 ADJ720906 ANF720906 AXB720906 BGX720906 BQT720906 CAP720906 CKL720906 CUH720906 DED720906 DNZ720906 DXV720906 EHR720906 ERN720906 FBJ720906 FLF720906 FVB720906 GEX720906 GOT720906 GYP720906 HIL720906 HSH720906 ICD720906 ILZ720906 IVV720906 JFR720906 JPN720906 JZJ720906 KJF720906 KTB720906 LCX720906 LMT720906 LWP720906 MGL720906 MQH720906 NAD720906 NJZ720906 NTV720906 ODR720906 ONN720906 OXJ720906 PHF720906 PRB720906 QAX720906 QKT720906 QUP720906 REL720906 ROH720906 RYD720906 SHZ720906 SRV720906 TBR720906 TLN720906 TVJ720906 UFF720906 UPB720906 UYX720906 VIT720906 VSP720906 WCL720906 WMH720906 WWD720906 V786442 JR786442 TN786442 ADJ786442 ANF786442 AXB786442 BGX786442 BQT786442 CAP786442 CKL786442 CUH786442 DED786442 DNZ786442 DXV786442 EHR786442 ERN786442 FBJ786442 FLF786442 FVB786442 GEX786442 GOT786442 GYP786442 HIL786442 HSH786442 ICD786442 ILZ786442 IVV786442 JFR786442 JPN786442 JZJ786442 KJF786442 KTB786442 LCX786442 LMT786442 LWP786442 MGL786442 MQH786442 NAD786442 NJZ786442 NTV786442 ODR786442 ONN786442 OXJ786442 PHF786442 PRB786442 QAX786442 QKT786442 QUP786442 REL786442 ROH786442 RYD786442 SHZ786442 SRV786442 TBR786442 TLN786442 TVJ786442 UFF786442 UPB786442 UYX786442 VIT786442 VSP786442 WCL786442 WMH786442 WWD786442 V851978 JR851978 TN851978 ADJ851978 ANF851978 AXB851978 BGX851978 BQT851978 CAP851978 CKL851978 CUH851978 DED851978 DNZ851978 DXV851978 EHR851978 ERN851978 FBJ851978 FLF851978 FVB851978 GEX851978 GOT851978 GYP851978 HIL851978 HSH851978 ICD851978 ILZ851978 IVV851978 JFR851978 JPN851978 JZJ851978 KJF851978 KTB851978 LCX851978 LMT851978 LWP851978 MGL851978 MQH851978 NAD851978 NJZ851978 NTV851978 ODR851978 ONN851978 OXJ851978 PHF851978 PRB851978 QAX851978 QKT851978 QUP851978 REL851978 ROH851978 RYD851978 SHZ851978 SRV851978 TBR851978 TLN851978 TVJ851978 UFF851978 UPB851978 UYX851978 VIT851978 VSP851978 WCL851978 WMH851978 WWD851978 V917514 JR917514 TN917514 ADJ917514 ANF917514 AXB917514 BGX917514 BQT917514 CAP917514 CKL917514 CUH917514 DED917514 DNZ917514 DXV917514 EHR917514 ERN917514 FBJ917514 FLF917514 FVB917514 GEX917514 GOT917514 GYP917514 HIL917514 HSH917514 ICD917514 ILZ917514 IVV917514 JFR917514 JPN917514 JZJ917514 KJF917514 KTB917514 LCX917514 LMT917514 LWP917514 MGL917514 MQH917514 NAD917514 NJZ917514 NTV917514 ODR917514 ONN917514 OXJ917514 PHF917514 PRB917514 QAX917514 QKT917514 QUP917514 REL917514 ROH917514 RYD917514 SHZ917514 SRV917514 TBR917514 TLN917514 TVJ917514 UFF917514 UPB917514 UYX917514 VIT917514 VSP917514 WCL917514 WMH917514 WWD917514 V983050 JR983050 TN983050 ADJ983050 ANF983050 AXB983050 BGX983050 BQT983050 CAP983050 CKL983050 CUH983050 DED983050 DNZ983050 DXV983050 EHR983050 ERN983050 FBJ983050 FLF983050 FVB983050 GEX983050 GOT983050 GYP983050 HIL983050 HSH983050 ICD983050 ILZ983050 IVV983050 JFR983050 JPN983050 JZJ983050 KJF983050 KTB983050 LCX983050 LMT983050 LWP983050 MGL983050 MQH983050 NAD983050 NJZ983050 NTV983050 ODR983050 ONN983050 OXJ983050 PHF983050 PRB983050 QAX983050 QKT983050 QUP983050 REL983050 ROH983050 RYD983050 SHZ983050 SRV983050 TBR983050 TLN983050 TVJ983050 UFF983050 UPB983050 UYX983050 VIT983050 VSP983050 WCL983050 WMH983050 WWD983050 S32 JO32 TK32 ADG32 ANC32 AWY32 BGU32 BQQ32 CAM32 CKI32 CUE32 DEA32 DNW32 DXS32 EHO32 ERK32 FBG32 FLC32 FUY32 GEU32 GOQ32 GYM32 HII32 HSE32 ICA32 ILW32 IVS32 JFO32 JPK32 JZG32 KJC32 KSY32 LCU32 LMQ32 LWM32 MGI32 MQE32 NAA32 NJW32 NTS32 ODO32 ONK32 OXG32 PHC32 PQY32 QAU32 QKQ32 QUM32 REI32 ROE32 RYA32 SHW32 SRS32 TBO32 TLK32 TVG32 UFC32 UOY32 UYU32 VIQ32 VSM32 WCI32 WME32 WWA32 S65568 JO65568 TK65568 ADG65568 ANC65568 AWY65568 BGU65568 BQQ65568 CAM65568 CKI65568 CUE65568 DEA65568 DNW65568 DXS65568 EHO65568 ERK65568 FBG65568 FLC65568 FUY65568 GEU65568 GOQ65568 GYM65568 HII65568 HSE65568 ICA65568 ILW65568 IVS65568 JFO65568 JPK65568 JZG65568 KJC65568 KSY65568 LCU65568 LMQ65568 LWM65568 MGI65568 MQE65568 NAA65568 NJW65568 NTS65568 ODO65568 ONK65568 OXG65568 PHC65568 PQY65568 QAU65568 QKQ65568 QUM65568 REI65568 ROE65568 RYA65568 SHW65568 SRS65568 TBO65568 TLK65568 TVG65568 UFC65568 UOY65568 UYU65568 VIQ65568 VSM65568 WCI65568 WME65568 WWA65568 S131104 JO131104 TK131104 ADG131104 ANC131104 AWY131104 BGU131104 BQQ131104 CAM131104 CKI131104 CUE131104 DEA131104 DNW131104 DXS131104 EHO131104 ERK131104 FBG131104 FLC131104 FUY131104 GEU131104 GOQ131104 GYM131104 HII131104 HSE131104 ICA131104 ILW131104 IVS131104 JFO131104 JPK131104 JZG131104 KJC131104 KSY131104 LCU131104 LMQ131104 LWM131104 MGI131104 MQE131104 NAA131104 NJW131104 NTS131104 ODO131104 ONK131104 OXG131104 PHC131104 PQY131104 QAU131104 QKQ131104 QUM131104 REI131104 ROE131104 RYA131104 SHW131104 SRS131104 TBO131104 TLK131104 TVG131104 UFC131104 UOY131104 UYU131104 VIQ131104 VSM131104 WCI131104 WME131104 WWA131104 S196640 JO196640 TK196640 ADG196640 ANC196640 AWY196640 BGU196640 BQQ196640 CAM196640 CKI196640 CUE196640 DEA196640 DNW196640 DXS196640 EHO196640 ERK196640 FBG196640 FLC196640 FUY196640 GEU196640 GOQ196640 GYM196640 HII196640 HSE196640 ICA196640 ILW196640 IVS196640 JFO196640 JPK196640 JZG196640 KJC196640 KSY196640 LCU196640 LMQ196640 LWM196640 MGI196640 MQE196640 NAA196640 NJW196640 NTS196640 ODO196640 ONK196640 OXG196640 PHC196640 PQY196640 QAU196640 QKQ196640 QUM196640 REI196640 ROE196640 RYA196640 SHW196640 SRS196640 TBO196640 TLK196640 TVG196640 UFC196640 UOY196640 UYU196640 VIQ196640 VSM196640 WCI196640 WME196640 WWA196640 S262176 JO262176 TK262176 ADG262176 ANC262176 AWY262176 BGU262176 BQQ262176 CAM262176 CKI262176 CUE262176 DEA262176 DNW262176 DXS262176 EHO262176 ERK262176 FBG262176 FLC262176 FUY262176 GEU262176 GOQ262176 GYM262176 HII262176 HSE262176 ICA262176 ILW262176 IVS262176 JFO262176 JPK262176 JZG262176 KJC262176 KSY262176 LCU262176 LMQ262176 LWM262176 MGI262176 MQE262176 NAA262176 NJW262176 NTS262176 ODO262176 ONK262176 OXG262176 PHC262176 PQY262176 QAU262176 QKQ262176 QUM262176 REI262176 ROE262176 RYA262176 SHW262176 SRS262176 TBO262176 TLK262176 TVG262176 UFC262176 UOY262176 UYU262176 VIQ262176 VSM262176 WCI262176 WME262176 WWA262176 S327712 JO327712 TK327712 ADG327712 ANC327712 AWY327712 BGU327712 BQQ327712 CAM327712 CKI327712 CUE327712 DEA327712 DNW327712 DXS327712 EHO327712 ERK327712 FBG327712 FLC327712 FUY327712 GEU327712 GOQ327712 GYM327712 HII327712 HSE327712 ICA327712 ILW327712 IVS327712 JFO327712 JPK327712 JZG327712 KJC327712 KSY327712 LCU327712 LMQ327712 LWM327712 MGI327712 MQE327712 NAA327712 NJW327712 NTS327712 ODO327712 ONK327712 OXG327712 PHC327712 PQY327712 QAU327712 QKQ327712 QUM327712 REI327712 ROE327712 RYA327712 SHW327712 SRS327712 TBO327712 TLK327712 TVG327712 UFC327712 UOY327712 UYU327712 VIQ327712 VSM327712 WCI327712 WME327712 WWA327712 S393248 JO393248 TK393248 ADG393248 ANC393248 AWY393248 BGU393248 BQQ393248 CAM393248 CKI393248 CUE393248 DEA393248 DNW393248 DXS393248 EHO393248 ERK393248 FBG393248 FLC393248 FUY393248 GEU393248 GOQ393248 GYM393248 HII393248 HSE393248 ICA393248 ILW393248 IVS393248 JFO393248 JPK393248 JZG393248 KJC393248 KSY393248 LCU393248 LMQ393248 LWM393248 MGI393248 MQE393248 NAA393248 NJW393248 NTS393248 ODO393248 ONK393248 OXG393248 PHC393248 PQY393248 QAU393248 QKQ393248 QUM393248 REI393248 ROE393248 RYA393248 SHW393248 SRS393248 TBO393248 TLK393248 TVG393248 UFC393248 UOY393248 UYU393248 VIQ393248 VSM393248 WCI393248 WME393248 WWA393248 S458784 JO458784 TK458784 ADG458784 ANC458784 AWY458784 BGU458784 BQQ458784 CAM458784 CKI458784 CUE458784 DEA458784 DNW458784 DXS458784 EHO458784 ERK458784 FBG458784 FLC458784 FUY458784 GEU458784 GOQ458784 GYM458784 HII458784 HSE458784 ICA458784 ILW458784 IVS458784 JFO458784 JPK458784 JZG458784 KJC458784 KSY458784 LCU458784 LMQ458784 LWM458784 MGI458784 MQE458784 NAA458784 NJW458784 NTS458784 ODO458784 ONK458784 OXG458784 PHC458784 PQY458784 QAU458784 QKQ458784 QUM458784 REI458784 ROE458784 RYA458784 SHW458784 SRS458784 TBO458784 TLK458784 TVG458784 UFC458784 UOY458784 UYU458784 VIQ458784 VSM458784 WCI458784 WME458784 WWA458784 S524320 JO524320 TK524320 ADG524320 ANC524320 AWY524320 BGU524320 BQQ524320 CAM524320 CKI524320 CUE524320 DEA524320 DNW524320 DXS524320 EHO524320 ERK524320 FBG524320 FLC524320 FUY524320 GEU524320 GOQ524320 GYM524320 HII524320 HSE524320 ICA524320 ILW524320 IVS524320 JFO524320 JPK524320 JZG524320 KJC524320 KSY524320 LCU524320 LMQ524320 LWM524320 MGI524320 MQE524320 NAA524320 NJW524320 NTS524320 ODO524320 ONK524320 OXG524320 PHC524320 PQY524320 QAU524320 QKQ524320 QUM524320 REI524320 ROE524320 RYA524320 SHW524320 SRS524320 TBO524320 TLK524320 TVG524320 UFC524320 UOY524320 UYU524320 VIQ524320 VSM524320 WCI524320 WME524320 WWA524320 S589856 JO589856 TK589856 ADG589856 ANC589856 AWY589856 BGU589856 BQQ589856 CAM589856 CKI589856 CUE589856 DEA589856 DNW589856 DXS589856 EHO589856 ERK589856 FBG589856 FLC589856 FUY589856 GEU589856 GOQ589856 GYM589856 HII589856 HSE589856 ICA589856 ILW589856 IVS589856 JFO589856 JPK589856 JZG589856 KJC589856 KSY589856 LCU589856 LMQ589856 LWM589856 MGI589856 MQE589856 NAA589856 NJW589856 NTS589856 ODO589856 ONK589856 OXG589856 PHC589856 PQY589856 QAU589856 QKQ589856 QUM589856 REI589856 ROE589856 RYA589856 SHW589856 SRS589856 TBO589856 TLK589856 TVG589856 UFC589856 UOY589856 UYU589856 VIQ589856 VSM589856 WCI589856 WME589856 WWA589856 S655392 JO655392 TK655392 ADG655392 ANC655392 AWY655392 BGU655392 BQQ655392 CAM655392 CKI655392 CUE655392 DEA655392 DNW655392 DXS655392 EHO655392 ERK655392 FBG655392 FLC655392 FUY655392 GEU655392 GOQ655392 GYM655392 HII655392 HSE655392 ICA655392 ILW655392 IVS655392 JFO655392 JPK655392 JZG655392 KJC655392 KSY655392 LCU655392 LMQ655392 LWM655392 MGI655392 MQE655392 NAA655392 NJW655392 NTS655392 ODO655392 ONK655392 OXG655392 PHC655392 PQY655392 QAU655392 QKQ655392 QUM655392 REI655392 ROE655392 RYA655392 SHW655392 SRS655392 TBO655392 TLK655392 TVG655392 UFC655392 UOY655392 UYU655392 VIQ655392 VSM655392 WCI655392 WME655392 WWA655392 S720928 JO720928 TK720928 ADG720928 ANC720928 AWY720928 BGU720928 BQQ720928 CAM720928 CKI720928 CUE720928 DEA720928 DNW720928 DXS720928 EHO720928 ERK720928 FBG720928 FLC720928 FUY720928 GEU720928 GOQ720928 GYM720928 HII720928 HSE720928 ICA720928 ILW720928 IVS720928 JFO720928 JPK720928 JZG720928 KJC720928 KSY720928 LCU720928 LMQ720928 LWM720928 MGI720928 MQE720928 NAA720928 NJW720928 NTS720928 ODO720928 ONK720928 OXG720928 PHC720928 PQY720928 QAU720928 QKQ720928 QUM720928 REI720928 ROE720928 RYA720928 SHW720928 SRS720928 TBO720928 TLK720928 TVG720928 UFC720928 UOY720928 UYU720928 VIQ720928 VSM720928 WCI720928 WME720928 WWA720928 S786464 JO786464 TK786464 ADG786464 ANC786464 AWY786464 BGU786464 BQQ786464 CAM786464 CKI786464 CUE786464 DEA786464 DNW786464 DXS786464 EHO786464 ERK786464 FBG786464 FLC786464 FUY786464 GEU786464 GOQ786464 GYM786464 HII786464 HSE786464 ICA786464 ILW786464 IVS786464 JFO786464 JPK786464 JZG786464 KJC786464 KSY786464 LCU786464 LMQ786464 LWM786464 MGI786464 MQE786464 NAA786464 NJW786464 NTS786464 ODO786464 ONK786464 OXG786464 PHC786464 PQY786464 QAU786464 QKQ786464 QUM786464 REI786464 ROE786464 RYA786464 SHW786464 SRS786464 TBO786464 TLK786464 TVG786464 UFC786464 UOY786464 UYU786464 VIQ786464 VSM786464 WCI786464 WME786464 WWA786464 S852000 JO852000 TK852000 ADG852000 ANC852000 AWY852000 BGU852000 BQQ852000 CAM852000 CKI852000 CUE852000 DEA852000 DNW852000 DXS852000 EHO852000 ERK852000 FBG852000 FLC852000 FUY852000 GEU852000 GOQ852000 GYM852000 HII852000 HSE852000 ICA852000 ILW852000 IVS852000 JFO852000 JPK852000 JZG852000 KJC852000 KSY852000 LCU852000 LMQ852000 LWM852000 MGI852000 MQE852000 NAA852000 NJW852000 NTS852000 ODO852000 ONK852000 OXG852000 PHC852000 PQY852000 QAU852000 QKQ852000 QUM852000 REI852000 ROE852000 RYA852000 SHW852000 SRS852000 TBO852000 TLK852000 TVG852000 UFC852000 UOY852000 UYU852000 VIQ852000 VSM852000 WCI852000 WME852000 WWA852000 S917536 JO917536 TK917536 ADG917536 ANC917536 AWY917536 BGU917536 BQQ917536 CAM917536 CKI917536 CUE917536 DEA917536 DNW917536 DXS917536 EHO917536 ERK917536 FBG917536 FLC917536 FUY917536 GEU917536 GOQ917536 GYM917536 HII917536 HSE917536 ICA917536 ILW917536 IVS917536 JFO917536 JPK917536 JZG917536 KJC917536 KSY917536 LCU917536 LMQ917536 LWM917536 MGI917536 MQE917536 NAA917536 NJW917536 NTS917536 ODO917536 ONK917536 OXG917536 PHC917536 PQY917536 QAU917536 QKQ917536 QUM917536 REI917536 ROE917536 RYA917536 SHW917536 SRS917536 TBO917536 TLK917536 TVG917536 UFC917536 UOY917536 UYU917536 VIQ917536 VSM917536 WCI917536 WME917536 WWA917536 S983072 JO983072 TK983072 ADG983072 ANC983072 AWY983072 BGU983072 BQQ983072 CAM983072 CKI983072 CUE983072 DEA983072 DNW983072 DXS983072 EHO983072 ERK983072 FBG983072 FLC983072 FUY983072 GEU983072 GOQ983072 GYM983072 HII983072 HSE983072 ICA983072 ILW983072 IVS983072 JFO983072 JPK983072 JZG983072 KJC983072 KSY983072 LCU983072 LMQ983072 LWM983072 MGI983072 MQE983072 NAA983072 NJW983072 NTS983072 ODO983072 ONK983072 OXG983072 PHC983072 PQY983072 QAU983072 QKQ983072 QUM983072 REI983072 ROE983072 RYA983072 SHW983072 SRS983072 TBO983072 TLK983072 TVG983072 UFC983072 UOY983072 UYU983072 VIQ983072 VSM983072 WCI983072 WME983072 WWA983072 V32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568 JR65568 TN65568 ADJ65568 ANF65568 AXB65568 BGX65568 BQT65568 CAP65568 CKL65568 CUH65568 DED65568 DNZ65568 DXV65568 EHR65568 ERN65568 FBJ65568 FLF65568 FVB65568 GEX65568 GOT65568 GYP65568 HIL65568 HSH65568 ICD65568 ILZ65568 IVV65568 JFR65568 JPN65568 JZJ65568 KJF65568 KTB65568 LCX65568 LMT65568 LWP65568 MGL65568 MQH65568 NAD65568 NJZ65568 NTV65568 ODR65568 ONN65568 OXJ65568 PHF65568 PRB65568 QAX65568 QKT65568 QUP65568 REL65568 ROH65568 RYD65568 SHZ65568 SRV65568 TBR65568 TLN65568 TVJ65568 UFF65568 UPB65568 UYX65568 VIT65568 VSP65568 WCL65568 WMH65568 WWD65568 V131104 JR131104 TN131104 ADJ131104 ANF131104 AXB131104 BGX131104 BQT131104 CAP131104 CKL131104 CUH131104 DED131104 DNZ131104 DXV131104 EHR131104 ERN131104 FBJ131104 FLF131104 FVB131104 GEX131104 GOT131104 GYP131104 HIL131104 HSH131104 ICD131104 ILZ131104 IVV131104 JFR131104 JPN131104 JZJ131104 KJF131104 KTB131104 LCX131104 LMT131104 LWP131104 MGL131104 MQH131104 NAD131104 NJZ131104 NTV131104 ODR131104 ONN131104 OXJ131104 PHF131104 PRB131104 QAX131104 QKT131104 QUP131104 REL131104 ROH131104 RYD131104 SHZ131104 SRV131104 TBR131104 TLN131104 TVJ131104 UFF131104 UPB131104 UYX131104 VIT131104 VSP131104 WCL131104 WMH131104 WWD131104 V196640 JR196640 TN196640 ADJ196640 ANF196640 AXB196640 BGX196640 BQT196640 CAP196640 CKL196640 CUH196640 DED196640 DNZ196640 DXV196640 EHR196640 ERN196640 FBJ196640 FLF196640 FVB196640 GEX196640 GOT196640 GYP196640 HIL196640 HSH196640 ICD196640 ILZ196640 IVV196640 JFR196640 JPN196640 JZJ196640 KJF196640 KTB196640 LCX196640 LMT196640 LWP196640 MGL196640 MQH196640 NAD196640 NJZ196640 NTV196640 ODR196640 ONN196640 OXJ196640 PHF196640 PRB196640 QAX196640 QKT196640 QUP196640 REL196640 ROH196640 RYD196640 SHZ196640 SRV196640 TBR196640 TLN196640 TVJ196640 UFF196640 UPB196640 UYX196640 VIT196640 VSP196640 WCL196640 WMH196640 WWD196640 V262176 JR262176 TN262176 ADJ262176 ANF262176 AXB262176 BGX262176 BQT262176 CAP262176 CKL262176 CUH262176 DED262176 DNZ262176 DXV262176 EHR262176 ERN262176 FBJ262176 FLF262176 FVB262176 GEX262176 GOT262176 GYP262176 HIL262176 HSH262176 ICD262176 ILZ262176 IVV262176 JFR262176 JPN262176 JZJ262176 KJF262176 KTB262176 LCX262176 LMT262176 LWP262176 MGL262176 MQH262176 NAD262176 NJZ262176 NTV262176 ODR262176 ONN262176 OXJ262176 PHF262176 PRB262176 QAX262176 QKT262176 QUP262176 REL262176 ROH262176 RYD262176 SHZ262176 SRV262176 TBR262176 TLN262176 TVJ262176 UFF262176 UPB262176 UYX262176 VIT262176 VSP262176 WCL262176 WMH262176 WWD262176 V327712 JR327712 TN327712 ADJ327712 ANF327712 AXB327712 BGX327712 BQT327712 CAP327712 CKL327712 CUH327712 DED327712 DNZ327712 DXV327712 EHR327712 ERN327712 FBJ327712 FLF327712 FVB327712 GEX327712 GOT327712 GYP327712 HIL327712 HSH327712 ICD327712 ILZ327712 IVV327712 JFR327712 JPN327712 JZJ327712 KJF327712 KTB327712 LCX327712 LMT327712 LWP327712 MGL327712 MQH327712 NAD327712 NJZ327712 NTV327712 ODR327712 ONN327712 OXJ327712 PHF327712 PRB327712 QAX327712 QKT327712 QUP327712 REL327712 ROH327712 RYD327712 SHZ327712 SRV327712 TBR327712 TLN327712 TVJ327712 UFF327712 UPB327712 UYX327712 VIT327712 VSP327712 WCL327712 WMH327712 WWD327712 V393248 JR393248 TN393248 ADJ393248 ANF393248 AXB393248 BGX393248 BQT393248 CAP393248 CKL393248 CUH393248 DED393248 DNZ393248 DXV393248 EHR393248 ERN393248 FBJ393248 FLF393248 FVB393248 GEX393248 GOT393248 GYP393248 HIL393248 HSH393248 ICD393248 ILZ393248 IVV393248 JFR393248 JPN393248 JZJ393248 KJF393248 KTB393248 LCX393248 LMT393248 LWP393248 MGL393248 MQH393248 NAD393248 NJZ393248 NTV393248 ODR393248 ONN393248 OXJ393248 PHF393248 PRB393248 QAX393248 QKT393248 QUP393248 REL393248 ROH393248 RYD393248 SHZ393248 SRV393248 TBR393248 TLN393248 TVJ393248 UFF393248 UPB393248 UYX393248 VIT393248 VSP393248 WCL393248 WMH393248 WWD393248 V458784 JR458784 TN458784 ADJ458784 ANF458784 AXB458784 BGX458784 BQT458784 CAP458784 CKL458784 CUH458784 DED458784 DNZ458784 DXV458784 EHR458784 ERN458784 FBJ458784 FLF458784 FVB458784 GEX458784 GOT458784 GYP458784 HIL458784 HSH458784 ICD458784 ILZ458784 IVV458784 JFR458784 JPN458784 JZJ458784 KJF458784 KTB458784 LCX458784 LMT458784 LWP458784 MGL458784 MQH458784 NAD458784 NJZ458784 NTV458784 ODR458784 ONN458784 OXJ458784 PHF458784 PRB458784 QAX458784 QKT458784 QUP458784 REL458784 ROH458784 RYD458784 SHZ458784 SRV458784 TBR458784 TLN458784 TVJ458784 UFF458784 UPB458784 UYX458784 VIT458784 VSP458784 WCL458784 WMH458784 WWD458784 V524320 JR524320 TN524320 ADJ524320 ANF524320 AXB524320 BGX524320 BQT524320 CAP524320 CKL524320 CUH524320 DED524320 DNZ524320 DXV524320 EHR524320 ERN524320 FBJ524320 FLF524320 FVB524320 GEX524320 GOT524320 GYP524320 HIL524320 HSH524320 ICD524320 ILZ524320 IVV524320 JFR524320 JPN524320 JZJ524320 KJF524320 KTB524320 LCX524320 LMT524320 LWP524320 MGL524320 MQH524320 NAD524320 NJZ524320 NTV524320 ODR524320 ONN524320 OXJ524320 PHF524320 PRB524320 QAX524320 QKT524320 QUP524320 REL524320 ROH524320 RYD524320 SHZ524320 SRV524320 TBR524320 TLN524320 TVJ524320 UFF524320 UPB524320 UYX524320 VIT524320 VSP524320 WCL524320 WMH524320 WWD524320 V589856 JR589856 TN589856 ADJ589856 ANF589856 AXB589856 BGX589856 BQT589856 CAP589856 CKL589856 CUH589856 DED589856 DNZ589856 DXV589856 EHR589856 ERN589856 FBJ589856 FLF589856 FVB589856 GEX589856 GOT589856 GYP589856 HIL589856 HSH589856 ICD589856 ILZ589856 IVV589856 JFR589856 JPN589856 JZJ589856 KJF589856 KTB589856 LCX589856 LMT589856 LWP589856 MGL589856 MQH589856 NAD589856 NJZ589856 NTV589856 ODR589856 ONN589856 OXJ589856 PHF589856 PRB589856 QAX589856 QKT589856 QUP589856 REL589856 ROH589856 RYD589856 SHZ589856 SRV589856 TBR589856 TLN589856 TVJ589856 UFF589856 UPB589856 UYX589856 VIT589856 VSP589856 WCL589856 WMH589856 WWD589856 V655392 JR655392 TN655392 ADJ655392 ANF655392 AXB655392 BGX655392 BQT655392 CAP655392 CKL655392 CUH655392 DED655392 DNZ655392 DXV655392 EHR655392 ERN655392 FBJ655392 FLF655392 FVB655392 GEX655392 GOT655392 GYP655392 HIL655392 HSH655392 ICD655392 ILZ655392 IVV655392 JFR655392 JPN655392 JZJ655392 KJF655392 KTB655392 LCX655392 LMT655392 LWP655392 MGL655392 MQH655392 NAD655392 NJZ655392 NTV655392 ODR655392 ONN655392 OXJ655392 PHF655392 PRB655392 QAX655392 QKT655392 QUP655392 REL655392 ROH655392 RYD655392 SHZ655392 SRV655392 TBR655392 TLN655392 TVJ655392 UFF655392 UPB655392 UYX655392 VIT655392 VSP655392 WCL655392 WMH655392 WWD655392 V720928 JR720928 TN720928 ADJ720928 ANF720928 AXB720928 BGX720928 BQT720928 CAP720928 CKL720928 CUH720928 DED720928 DNZ720928 DXV720928 EHR720928 ERN720928 FBJ720928 FLF720928 FVB720928 GEX720928 GOT720928 GYP720928 HIL720928 HSH720928 ICD720928 ILZ720928 IVV720928 JFR720928 JPN720928 JZJ720928 KJF720928 KTB720928 LCX720928 LMT720928 LWP720928 MGL720928 MQH720928 NAD720928 NJZ720928 NTV720928 ODR720928 ONN720928 OXJ720928 PHF720928 PRB720928 QAX720928 QKT720928 QUP720928 REL720928 ROH720928 RYD720928 SHZ720928 SRV720928 TBR720928 TLN720928 TVJ720928 UFF720928 UPB720928 UYX720928 VIT720928 VSP720928 WCL720928 WMH720928 WWD720928 V786464 JR786464 TN786464 ADJ786464 ANF786464 AXB786464 BGX786464 BQT786464 CAP786464 CKL786464 CUH786464 DED786464 DNZ786464 DXV786464 EHR786464 ERN786464 FBJ786464 FLF786464 FVB786464 GEX786464 GOT786464 GYP786464 HIL786464 HSH786464 ICD786464 ILZ786464 IVV786464 JFR786464 JPN786464 JZJ786464 KJF786464 KTB786464 LCX786464 LMT786464 LWP786464 MGL786464 MQH786464 NAD786464 NJZ786464 NTV786464 ODR786464 ONN786464 OXJ786464 PHF786464 PRB786464 QAX786464 QKT786464 QUP786464 REL786464 ROH786464 RYD786464 SHZ786464 SRV786464 TBR786464 TLN786464 TVJ786464 UFF786464 UPB786464 UYX786464 VIT786464 VSP786464 WCL786464 WMH786464 WWD786464 V852000 JR852000 TN852000 ADJ852000 ANF852000 AXB852000 BGX852000 BQT852000 CAP852000 CKL852000 CUH852000 DED852000 DNZ852000 DXV852000 EHR852000 ERN852000 FBJ852000 FLF852000 FVB852000 GEX852000 GOT852000 GYP852000 HIL852000 HSH852000 ICD852000 ILZ852000 IVV852000 JFR852000 JPN852000 JZJ852000 KJF852000 KTB852000 LCX852000 LMT852000 LWP852000 MGL852000 MQH852000 NAD852000 NJZ852000 NTV852000 ODR852000 ONN852000 OXJ852000 PHF852000 PRB852000 QAX852000 QKT852000 QUP852000 REL852000 ROH852000 RYD852000 SHZ852000 SRV852000 TBR852000 TLN852000 TVJ852000 UFF852000 UPB852000 UYX852000 VIT852000 VSP852000 WCL852000 WMH852000 WWD852000 V917536 JR917536 TN917536 ADJ917536 ANF917536 AXB917536 BGX917536 BQT917536 CAP917536 CKL917536 CUH917536 DED917536 DNZ917536 DXV917536 EHR917536 ERN917536 FBJ917536 FLF917536 FVB917536 GEX917536 GOT917536 GYP917536 HIL917536 HSH917536 ICD917536 ILZ917536 IVV917536 JFR917536 JPN917536 JZJ917536 KJF917536 KTB917536 LCX917536 LMT917536 LWP917536 MGL917536 MQH917536 NAD917536 NJZ917536 NTV917536 ODR917536 ONN917536 OXJ917536 PHF917536 PRB917536 QAX917536 QKT917536 QUP917536 REL917536 ROH917536 RYD917536 SHZ917536 SRV917536 TBR917536 TLN917536 TVJ917536 UFF917536 UPB917536 UYX917536 VIT917536 VSP917536 WCL917536 WMH917536 WWD917536 V983072 JR983072 TN983072 ADJ983072 ANF983072 AXB983072 BGX983072 BQT983072 CAP983072 CKL983072 CUH983072 DED983072 DNZ983072 DXV983072 EHR983072 ERN983072 FBJ983072 FLF983072 FVB983072 GEX983072 GOT983072 GYP983072 HIL983072 HSH983072 ICD983072 ILZ983072 IVV983072 JFR983072 JPN983072 JZJ983072 KJF983072 KTB983072 LCX983072 LMT983072 LWP983072 MGL983072 MQH983072 NAD983072 NJZ983072 NTV983072 ODR983072 ONN983072 OXJ983072 PHF983072 PRB983072 QAX983072 QKT983072 QUP983072 REL983072 ROH983072 RYD983072 SHZ983072 SRV983072 TBR983072 TLN983072 TVJ983072 UFF983072 UPB983072 UYX983072 VIT983072 VSP983072 WCL983072 WMH983072 WWD983072" xr:uid="{00000000-0002-0000-0500-000000000000}">
      <formula1>"□,■"</formula1>
    </dataValidation>
    <dataValidation type="custom" allowBlank="1" showInputMessage="1" showErrorMessage="1" sqref="X13:AA18 X35:AA40" xr:uid="{00000000-0002-0000-0500-000001000000}">
      <formula1>X13-ROUNDDOWN(X13,2)=0</formula1>
    </dataValidation>
    <dataValidation imeMode="on" allowBlank="1" showInputMessage="1" showErrorMessage="1" sqref="A43:C48 H19:AC19 E20:AC20 A21:C22 H41:AC41 E42:AC42" xr:uid="{00000000-0002-0000-0500-000002000000}"/>
    <dataValidation type="list" allowBlank="1" showInputMessage="1" sqref="F13:J18 F35:J40" xr:uid="{00000000-0002-0000-0500-000003000000}">
      <formula1>"08010,08490,08500,　　　　　　"</formula1>
    </dataValidation>
    <dataValidation type="list" imeMode="on" allowBlank="1" showInputMessage="1" sqref="L13:V18 L35:V40" xr:uid="{00000000-0002-0000-0500-000004000000}">
      <formula1>"一戸建ての住宅,自動車車庫,自転車駐車場,　　　　　　　"</formula1>
    </dataValidation>
  </dataValidations>
  <pageMargins left="0.78740157480314965" right="0.59055118110236227" top="0.51181102362204722" bottom="0.51181102362204722" header="0.51181102362204722" footer="0.51181102362204722"/>
  <pageSetup paperSize="9" orientation="portrait" blackAndWhite="1" r:id="rId1"/>
  <headerFooter alignWithMargins="0">
    <oddFooter xml:space="preserve">&amp;R&amp;9
</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6" tint="0.59999389629810485"/>
  </sheetPr>
  <dimension ref="A1:AC42"/>
  <sheetViews>
    <sheetView view="pageBreakPreview" zoomScaleNormal="100" zoomScaleSheetLayoutView="100" workbookViewId="0">
      <selection activeCell="I3" sqref="I3:L3"/>
    </sheetView>
  </sheetViews>
  <sheetFormatPr defaultRowHeight="12"/>
  <cols>
    <col min="1" max="29" width="3" style="21" customWidth="1"/>
    <col min="30" max="31" width="4.625" style="21" customWidth="1"/>
    <col min="32" max="256" width="9" style="21"/>
    <col min="257" max="285" width="3" style="21" customWidth="1"/>
    <col min="286" max="287" width="4.625" style="21" customWidth="1"/>
    <col min="288" max="512" width="9" style="21"/>
    <col min="513" max="541" width="3" style="21" customWidth="1"/>
    <col min="542" max="543" width="4.625" style="21" customWidth="1"/>
    <col min="544" max="768" width="9" style="21"/>
    <col min="769" max="797" width="3" style="21" customWidth="1"/>
    <col min="798" max="799" width="4.625" style="21" customWidth="1"/>
    <col min="800" max="1024" width="9" style="21"/>
    <col min="1025" max="1053" width="3" style="21" customWidth="1"/>
    <col min="1054" max="1055" width="4.625" style="21" customWidth="1"/>
    <col min="1056" max="1280" width="9" style="21"/>
    <col min="1281" max="1309" width="3" style="21" customWidth="1"/>
    <col min="1310" max="1311" width="4.625" style="21" customWidth="1"/>
    <col min="1312" max="1536" width="9" style="21"/>
    <col min="1537" max="1565" width="3" style="21" customWidth="1"/>
    <col min="1566" max="1567" width="4.625" style="21" customWidth="1"/>
    <col min="1568" max="1792" width="9" style="21"/>
    <col min="1793" max="1821" width="3" style="21" customWidth="1"/>
    <col min="1822" max="1823" width="4.625" style="21" customWidth="1"/>
    <col min="1824" max="2048" width="9" style="21"/>
    <col min="2049" max="2077" width="3" style="21" customWidth="1"/>
    <col min="2078" max="2079" width="4.625" style="21" customWidth="1"/>
    <col min="2080" max="2304" width="9" style="21"/>
    <col min="2305" max="2333" width="3" style="21" customWidth="1"/>
    <col min="2334" max="2335" width="4.625" style="21" customWidth="1"/>
    <col min="2336" max="2560" width="9" style="21"/>
    <col min="2561" max="2589" width="3" style="21" customWidth="1"/>
    <col min="2590" max="2591" width="4.625" style="21" customWidth="1"/>
    <col min="2592" max="2816" width="9" style="21"/>
    <col min="2817" max="2845" width="3" style="21" customWidth="1"/>
    <col min="2846" max="2847" width="4.625" style="21" customWidth="1"/>
    <col min="2848" max="3072" width="9" style="21"/>
    <col min="3073" max="3101" width="3" style="21" customWidth="1"/>
    <col min="3102" max="3103" width="4.625" style="21" customWidth="1"/>
    <col min="3104" max="3328" width="9" style="21"/>
    <col min="3329" max="3357" width="3" style="21" customWidth="1"/>
    <col min="3358" max="3359" width="4.625" style="21" customWidth="1"/>
    <col min="3360" max="3584" width="9" style="21"/>
    <col min="3585" max="3613" width="3" style="21" customWidth="1"/>
    <col min="3614" max="3615" width="4.625" style="21" customWidth="1"/>
    <col min="3616" max="3840" width="9" style="21"/>
    <col min="3841" max="3869" width="3" style="21" customWidth="1"/>
    <col min="3870" max="3871" width="4.625" style="21" customWidth="1"/>
    <col min="3872" max="4096" width="9" style="21"/>
    <col min="4097" max="4125" width="3" style="21" customWidth="1"/>
    <col min="4126" max="4127" width="4.625" style="21" customWidth="1"/>
    <col min="4128" max="4352" width="9" style="21"/>
    <col min="4353" max="4381" width="3" style="21" customWidth="1"/>
    <col min="4382" max="4383" width="4.625" style="21" customWidth="1"/>
    <col min="4384" max="4608" width="9" style="21"/>
    <col min="4609" max="4637" width="3" style="21" customWidth="1"/>
    <col min="4638" max="4639" width="4.625" style="21" customWidth="1"/>
    <col min="4640" max="4864" width="9" style="21"/>
    <col min="4865" max="4893" width="3" style="21" customWidth="1"/>
    <col min="4894" max="4895" width="4.625" style="21" customWidth="1"/>
    <col min="4896" max="5120" width="9" style="21"/>
    <col min="5121" max="5149" width="3" style="21" customWidth="1"/>
    <col min="5150" max="5151" width="4.625" style="21" customWidth="1"/>
    <col min="5152" max="5376" width="9" style="21"/>
    <col min="5377" max="5405" width="3" style="21" customWidth="1"/>
    <col min="5406" max="5407" width="4.625" style="21" customWidth="1"/>
    <col min="5408" max="5632" width="9" style="21"/>
    <col min="5633" max="5661" width="3" style="21" customWidth="1"/>
    <col min="5662" max="5663" width="4.625" style="21" customWidth="1"/>
    <col min="5664" max="5888" width="9" style="21"/>
    <col min="5889" max="5917" width="3" style="21" customWidth="1"/>
    <col min="5918" max="5919" width="4.625" style="21" customWidth="1"/>
    <col min="5920" max="6144" width="9" style="21"/>
    <col min="6145" max="6173" width="3" style="21" customWidth="1"/>
    <col min="6174" max="6175" width="4.625" style="21" customWidth="1"/>
    <col min="6176" max="6400" width="9" style="21"/>
    <col min="6401" max="6429" width="3" style="21" customWidth="1"/>
    <col min="6430" max="6431" width="4.625" style="21" customWidth="1"/>
    <col min="6432" max="6656" width="9" style="21"/>
    <col min="6657" max="6685" width="3" style="21" customWidth="1"/>
    <col min="6686" max="6687" width="4.625" style="21" customWidth="1"/>
    <col min="6688" max="6912" width="9" style="21"/>
    <col min="6913" max="6941" width="3" style="21" customWidth="1"/>
    <col min="6942" max="6943" width="4.625" style="21" customWidth="1"/>
    <col min="6944" max="7168" width="9" style="21"/>
    <col min="7169" max="7197" width="3" style="21" customWidth="1"/>
    <col min="7198" max="7199" width="4.625" style="21" customWidth="1"/>
    <col min="7200" max="7424" width="9" style="21"/>
    <col min="7425" max="7453" width="3" style="21" customWidth="1"/>
    <col min="7454" max="7455" width="4.625" style="21" customWidth="1"/>
    <col min="7456" max="7680" width="9" style="21"/>
    <col min="7681" max="7709" width="3" style="21" customWidth="1"/>
    <col min="7710" max="7711" width="4.625" style="21" customWidth="1"/>
    <col min="7712" max="7936" width="9" style="21"/>
    <col min="7937" max="7965" width="3" style="21" customWidth="1"/>
    <col min="7966" max="7967" width="4.625" style="21" customWidth="1"/>
    <col min="7968" max="8192" width="9" style="21"/>
    <col min="8193" max="8221" width="3" style="21" customWidth="1"/>
    <col min="8222" max="8223" width="4.625" style="21" customWidth="1"/>
    <col min="8224" max="8448" width="9" style="21"/>
    <col min="8449" max="8477" width="3" style="21" customWidth="1"/>
    <col min="8478" max="8479" width="4.625" style="21" customWidth="1"/>
    <col min="8480" max="8704" width="9" style="21"/>
    <col min="8705" max="8733" width="3" style="21" customWidth="1"/>
    <col min="8734" max="8735" width="4.625" style="21" customWidth="1"/>
    <col min="8736" max="8960" width="9" style="21"/>
    <col min="8961" max="8989" width="3" style="21" customWidth="1"/>
    <col min="8990" max="8991" width="4.625" style="21" customWidth="1"/>
    <col min="8992" max="9216" width="9" style="21"/>
    <col min="9217" max="9245" width="3" style="21" customWidth="1"/>
    <col min="9246" max="9247" width="4.625" style="21" customWidth="1"/>
    <col min="9248" max="9472" width="9" style="21"/>
    <col min="9473" max="9501" width="3" style="21" customWidth="1"/>
    <col min="9502" max="9503" width="4.625" style="21" customWidth="1"/>
    <col min="9504" max="9728" width="9" style="21"/>
    <col min="9729" max="9757" width="3" style="21" customWidth="1"/>
    <col min="9758" max="9759" width="4.625" style="21" customWidth="1"/>
    <col min="9760" max="9984" width="9" style="21"/>
    <col min="9985" max="10013" width="3" style="21" customWidth="1"/>
    <col min="10014" max="10015" width="4.625" style="21" customWidth="1"/>
    <col min="10016" max="10240" width="9" style="21"/>
    <col min="10241" max="10269" width="3" style="21" customWidth="1"/>
    <col min="10270" max="10271" width="4.625" style="21" customWidth="1"/>
    <col min="10272" max="10496" width="9" style="21"/>
    <col min="10497" max="10525" width="3" style="21" customWidth="1"/>
    <col min="10526" max="10527" width="4.625" style="21" customWidth="1"/>
    <col min="10528" max="10752" width="9" style="21"/>
    <col min="10753" max="10781" width="3" style="21" customWidth="1"/>
    <col min="10782" max="10783" width="4.625" style="21" customWidth="1"/>
    <col min="10784" max="11008" width="9" style="21"/>
    <col min="11009" max="11037" width="3" style="21" customWidth="1"/>
    <col min="11038" max="11039" width="4.625" style="21" customWidth="1"/>
    <col min="11040" max="11264" width="9" style="21"/>
    <col min="11265" max="11293" width="3" style="21" customWidth="1"/>
    <col min="11294" max="11295" width="4.625" style="21" customWidth="1"/>
    <col min="11296" max="11520" width="9" style="21"/>
    <col min="11521" max="11549" width="3" style="21" customWidth="1"/>
    <col min="11550" max="11551" width="4.625" style="21" customWidth="1"/>
    <col min="11552" max="11776" width="9" style="21"/>
    <col min="11777" max="11805" width="3" style="21" customWidth="1"/>
    <col min="11806" max="11807" width="4.625" style="21" customWidth="1"/>
    <col min="11808" max="12032" width="9" style="21"/>
    <col min="12033" max="12061" width="3" style="21" customWidth="1"/>
    <col min="12062" max="12063" width="4.625" style="21" customWidth="1"/>
    <col min="12064" max="12288" width="9" style="21"/>
    <col min="12289" max="12317" width="3" style="21" customWidth="1"/>
    <col min="12318" max="12319" width="4.625" style="21" customWidth="1"/>
    <col min="12320" max="12544" width="9" style="21"/>
    <col min="12545" max="12573" width="3" style="21" customWidth="1"/>
    <col min="12574" max="12575" width="4.625" style="21" customWidth="1"/>
    <col min="12576" max="12800" width="9" style="21"/>
    <col min="12801" max="12829" width="3" style="21" customWidth="1"/>
    <col min="12830" max="12831" width="4.625" style="21" customWidth="1"/>
    <col min="12832" max="13056" width="9" style="21"/>
    <col min="13057" max="13085" width="3" style="21" customWidth="1"/>
    <col min="13086" max="13087" width="4.625" style="21" customWidth="1"/>
    <col min="13088" max="13312" width="9" style="21"/>
    <col min="13313" max="13341" width="3" style="21" customWidth="1"/>
    <col min="13342" max="13343" width="4.625" style="21" customWidth="1"/>
    <col min="13344" max="13568" width="9" style="21"/>
    <col min="13569" max="13597" width="3" style="21" customWidth="1"/>
    <col min="13598" max="13599" width="4.625" style="21" customWidth="1"/>
    <col min="13600" max="13824" width="9" style="21"/>
    <col min="13825" max="13853" width="3" style="21" customWidth="1"/>
    <col min="13854" max="13855" width="4.625" style="21" customWidth="1"/>
    <col min="13856" max="14080" width="9" style="21"/>
    <col min="14081" max="14109" width="3" style="21" customWidth="1"/>
    <col min="14110" max="14111" width="4.625" style="21" customWidth="1"/>
    <col min="14112" max="14336" width="9" style="21"/>
    <col min="14337" max="14365" width="3" style="21" customWidth="1"/>
    <col min="14366" max="14367" width="4.625" style="21" customWidth="1"/>
    <col min="14368" max="14592" width="9" style="21"/>
    <col min="14593" max="14621" width="3" style="21" customWidth="1"/>
    <col min="14622" max="14623" width="4.625" style="21" customWidth="1"/>
    <col min="14624" max="14848" width="9" style="21"/>
    <col min="14849" max="14877" width="3" style="21" customWidth="1"/>
    <col min="14878" max="14879" width="4.625" style="21" customWidth="1"/>
    <col min="14880" max="15104" width="9" style="21"/>
    <col min="15105" max="15133" width="3" style="21" customWidth="1"/>
    <col min="15134" max="15135" width="4.625" style="21" customWidth="1"/>
    <col min="15136" max="15360" width="9" style="21"/>
    <col min="15361" max="15389" width="3" style="21" customWidth="1"/>
    <col min="15390" max="15391" width="4.625" style="21" customWidth="1"/>
    <col min="15392" max="15616" width="9" style="21"/>
    <col min="15617" max="15645" width="3" style="21" customWidth="1"/>
    <col min="15646" max="15647" width="4.625" style="21" customWidth="1"/>
    <col min="15648" max="15872" width="9" style="21"/>
    <col min="15873" max="15901" width="3" style="21" customWidth="1"/>
    <col min="15902" max="15903" width="4.625" style="21" customWidth="1"/>
    <col min="15904" max="16128" width="9" style="21"/>
    <col min="16129" max="16157" width="3" style="21" customWidth="1"/>
    <col min="16158" max="16159" width="4.625" style="21" customWidth="1"/>
    <col min="16160" max="16384" width="9" style="21"/>
  </cols>
  <sheetData>
    <row r="1" spans="1:29" ht="17.100000000000001" customHeight="1">
      <c r="A1" s="739" t="s">
        <v>237</v>
      </c>
      <c r="B1" s="739"/>
      <c r="C1" s="739"/>
      <c r="D1" s="739"/>
      <c r="E1" s="739"/>
      <c r="F1" s="760"/>
      <c r="G1" s="760"/>
      <c r="H1" s="760"/>
      <c r="I1" s="760"/>
      <c r="J1" s="760"/>
      <c r="K1" s="760"/>
      <c r="L1" s="760"/>
      <c r="M1" s="760"/>
      <c r="N1" s="760"/>
      <c r="O1" s="760"/>
      <c r="P1" s="760"/>
      <c r="Q1" s="760"/>
      <c r="R1" s="760"/>
      <c r="S1" s="760"/>
      <c r="T1" s="760"/>
      <c r="U1" s="760"/>
      <c r="V1" s="760"/>
      <c r="W1" s="760"/>
      <c r="X1" s="760"/>
      <c r="Y1" s="760"/>
      <c r="Z1" s="760"/>
      <c r="AA1" s="760"/>
      <c r="AB1" s="760"/>
      <c r="AC1" s="760"/>
    </row>
    <row r="2" spans="1:29" s="24" customFormat="1" ht="17.100000000000001" customHeight="1">
      <c r="A2" s="763" t="s">
        <v>238</v>
      </c>
      <c r="B2" s="763"/>
      <c r="C2" s="763"/>
      <c r="D2" s="763"/>
      <c r="E2" s="763"/>
      <c r="F2" s="763"/>
      <c r="G2" s="763"/>
      <c r="H2" s="763"/>
      <c r="I2" s="13"/>
      <c r="J2" s="13"/>
      <c r="K2" s="13"/>
      <c r="L2" s="13"/>
      <c r="M2" s="13"/>
      <c r="N2" s="13"/>
      <c r="O2" s="13"/>
      <c r="P2" s="13"/>
      <c r="Q2" s="13"/>
      <c r="R2" s="13"/>
      <c r="S2" s="13"/>
      <c r="T2" s="13"/>
      <c r="U2" s="13"/>
      <c r="V2" s="13"/>
      <c r="W2" s="13"/>
      <c r="X2" s="13"/>
      <c r="Y2" s="13"/>
      <c r="Z2" s="13"/>
      <c r="AA2" s="13"/>
      <c r="AB2" s="13"/>
      <c r="AC2" s="13"/>
    </row>
    <row r="3" spans="1:29" s="24" customFormat="1" ht="17.100000000000001" customHeight="1">
      <c r="A3" s="14" t="s">
        <v>182</v>
      </c>
      <c r="B3" s="14"/>
      <c r="C3" s="14"/>
      <c r="D3" s="14"/>
      <c r="E3" s="297"/>
      <c r="F3" s="297"/>
      <c r="G3" s="297"/>
      <c r="H3" s="297"/>
      <c r="I3" s="741"/>
      <c r="J3" s="741"/>
      <c r="K3" s="741"/>
      <c r="L3" s="741"/>
      <c r="M3" s="297"/>
      <c r="N3" s="297"/>
      <c r="O3" s="297"/>
      <c r="P3" s="297"/>
      <c r="Q3" s="297"/>
      <c r="R3" s="297"/>
      <c r="S3" s="297"/>
      <c r="T3" s="297"/>
      <c r="U3" s="297"/>
      <c r="V3" s="297"/>
      <c r="W3" s="297"/>
      <c r="X3" s="297"/>
      <c r="Y3" s="297"/>
      <c r="Z3" s="297"/>
      <c r="AA3" s="297"/>
      <c r="AB3" s="297"/>
      <c r="AC3" s="297"/>
    </row>
    <row r="4" spans="1:29" s="24" customFormat="1" ht="17.100000000000001" customHeight="1">
      <c r="A4" s="14" t="s">
        <v>239</v>
      </c>
      <c r="B4" s="14"/>
      <c r="C4" s="14"/>
      <c r="D4" s="297"/>
      <c r="E4" s="297"/>
      <c r="F4" s="297"/>
      <c r="G4" s="297"/>
      <c r="H4" s="297"/>
      <c r="I4" s="741"/>
      <c r="J4" s="741"/>
      <c r="K4" s="741"/>
      <c r="L4" s="741"/>
      <c r="M4" s="23" t="s">
        <v>748</v>
      </c>
      <c r="N4" s="23"/>
      <c r="O4" s="23"/>
      <c r="P4" s="23"/>
      <c r="Q4" s="23"/>
      <c r="R4" s="23"/>
      <c r="S4" s="23"/>
      <c r="T4" s="23"/>
      <c r="U4" s="23"/>
      <c r="V4" s="23"/>
      <c r="W4" s="23"/>
      <c r="X4" s="23"/>
      <c r="Y4" s="23"/>
      <c r="Z4" s="23"/>
      <c r="AA4" s="23"/>
      <c r="AB4" s="23"/>
      <c r="AC4" s="23"/>
    </row>
    <row r="5" spans="1:29" s="24" customFormat="1" ht="17.100000000000001" customHeight="1">
      <c r="A5" s="14" t="s">
        <v>240</v>
      </c>
      <c r="B5" s="14"/>
      <c r="C5" s="14"/>
      <c r="D5" s="14"/>
      <c r="E5" s="14"/>
      <c r="F5" s="32"/>
      <c r="G5" s="769"/>
      <c r="H5" s="769"/>
      <c r="I5" s="113"/>
      <c r="J5" s="113"/>
      <c r="K5" s="113"/>
      <c r="L5" s="32"/>
      <c r="M5" s="32"/>
      <c r="N5" s="32"/>
      <c r="O5" s="32"/>
      <c r="P5" s="32"/>
      <c r="Q5" s="32"/>
      <c r="R5" s="32"/>
      <c r="S5" s="32"/>
      <c r="T5" s="32"/>
      <c r="U5" s="32"/>
      <c r="V5" s="32"/>
      <c r="W5" s="32"/>
      <c r="X5" s="32"/>
      <c r="Y5" s="32"/>
      <c r="Z5" s="32"/>
      <c r="AA5" s="32"/>
      <c r="AB5" s="32"/>
      <c r="AC5" s="32"/>
    </row>
    <row r="6" spans="1:29" s="24" customFormat="1" ht="17.100000000000001" customHeight="1">
      <c r="A6" s="13"/>
      <c r="B6" s="13" t="s">
        <v>241</v>
      </c>
      <c r="C6" s="13"/>
      <c r="D6" s="13"/>
      <c r="E6" s="13"/>
      <c r="F6" s="34"/>
      <c r="G6" s="35"/>
      <c r="H6" s="35"/>
      <c r="I6" s="756"/>
      <c r="J6" s="756"/>
      <c r="K6" s="756"/>
      <c r="L6" s="34" t="s">
        <v>245</v>
      </c>
      <c r="M6" s="34"/>
      <c r="N6" s="34"/>
      <c r="O6" s="34"/>
      <c r="P6" s="34"/>
      <c r="Q6" s="34"/>
      <c r="R6" s="34"/>
      <c r="S6" s="34"/>
      <c r="T6" s="34"/>
      <c r="U6" s="34"/>
      <c r="V6" s="34"/>
      <c r="W6" s="34"/>
      <c r="X6" s="34"/>
      <c r="Y6" s="34"/>
      <c r="Z6" s="34"/>
      <c r="AA6" s="34"/>
      <c r="AB6" s="34"/>
      <c r="AC6" s="34"/>
    </row>
    <row r="7" spans="1:29" s="24" customFormat="1" ht="17.100000000000001" customHeight="1">
      <c r="A7" s="13"/>
      <c r="B7" s="13" t="s">
        <v>242</v>
      </c>
      <c r="C7" s="13"/>
      <c r="D7" s="13"/>
      <c r="E7" s="13"/>
      <c r="F7" s="34"/>
      <c r="G7" s="35"/>
      <c r="H7" s="35"/>
      <c r="I7" s="756"/>
      <c r="J7" s="756"/>
      <c r="K7" s="756"/>
      <c r="L7" s="34" t="s">
        <v>246</v>
      </c>
      <c r="M7" s="34"/>
      <c r="N7" s="34"/>
      <c r="O7" s="34"/>
      <c r="P7" s="34"/>
      <c r="Q7" s="34"/>
      <c r="R7" s="34"/>
      <c r="S7" s="34"/>
      <c r="T7" s="34"/>
      <c r="U7" s="34"/>
      <c r="V7" s="34"/>
      <c r="W7" s="34"/>
      <c r="X7" s="34"/>
      <c r="Y7" s="34"/>
      <c r="Z7" s="34"/>
      <c r="AA7" s="34"/>
      <c r="AB7" s="34"/>
      <c r="AC7" s="34"/>
    </row>
    <row r="8" spans="1:29" s="24" customFormat="1" ht="17.100000000000001" customHeight="1">
      <c r="A8" s="13"/>
      <c r="B8" s="13" t="s">
        <v>243</v>
      </c>
      <c r="C8" s="13"/>
      <c r="D8" s="13"/>
      <c r="E8" s="13"/>
      <c r="F8" s="34"/>
      <c r="G8" s="35"/>
      <c r="H8" s="35"/>
      <c r="I8" s="764" t="s">
        <v>247</v>
      </c>
      <c r="J8" s="764"/>
      <c r="K8" s="756"/>
      <c r="L8" s="756"/>
      <c r="M8" s="34" t="s">
        <v>248</v>
      </c>
      <c r="N8" s="34"/>
      <c r="O8" s="34"/>
      <c r="P8" s="764" t="s">
        <v>249</v>
      </c>
      <c r="Q8" s="764"/>
      <c r="R8" s="756"/>
      <c r="S8" s="756"/>
      <c r="T8" s="34" t="s">
        <v>248</v>
      </c>
      <c r="U8" s="34"/>
      <c r="V8" s="34"/>
      <c r="W8" s="34"/>
      <c r="X8" s="34"/>
      <c r="Y8" s="34"/>
      <c r="Z8" s="34"/>
      <c r="AA8" s="34"/>
      <c r="AB8" s="34"/>
      <c r="AC8" s="34"/>
    </row>
    <row r="9" spans="1:29" s="24" customFormat="1" ht="17.100000000000001" customHeight="1">
      <c r="A9" s="13"/>
      <c r="B9" s="13" t="s">
        <v>244</v>
      </c>
      <c r="C9" s="13"/>
      <c r="D9" s="13"/>
      <c r="E9" s="13"/>
      <c r="F9" s="34"/>
      <c r="G9" s="35"/>
      <c r="H9" s="35"/>
      <c r="I9" s="710"/>
      <c r="J9" s="710"/>
      <c r="K9" s="710"/>
      <c r="L9" s="710"/>
      <c r="M9" s="710"/>
      <c r="N9" s="710"/>
      <c r="O9" s="710"/>
      <c r="P9" s="15" t="s">
        <v>133</v>
      </c>
      <c r="Q9" s="17"/>
      <c r="R9" s="17"/>
      <c r="S9" s="710"/>
      <c r="T9" s="710"/>
      <c r="U9" s="710"/>
      <c r="V9" s="710"/>
      <c r="W9" s="710"/>
      <c r="X9" s="710"/>
      <c r="Y9" s="15" t="s">
        <v>134</v>
      </c>
      <c r="Z9" s="36"/>
      <c r="AA9" s="36"/>
      <c r="AB9" s="36"/>
      <c r="AC9" s="36"/>
    </row>
    <row r="10" spans="1:29" s="24" customFormat="1" ht="17.100000000000001" customHeight="1">
      <c r="A10" s="14" t="s">
        <v>250</v>
      </c>
      <c r="B10" s="14"/>
      <c r="C10" s="14"/>
      <c r="D10" s="14"/>
      <c r="E10" s="14"/>
      <c r="F10" s="32"/>
      <c r="G10" s="32"/>
      <c r="H10" s="32"/>
      <c r="I10" s="113"/>
      <c r="J10" s="113"/>
      <c r="K10" s="113"/>
      <c r="L10" s="32"/>
      <c r="M10" s="283"/>
      <c r="N10" s="32"/>
      <c r="O10" s="32"/>
      <c r="P10" s="32"/>
      <c r="Q10" s="32"/>
      <c r="R10" s="32"/>
      <c r="S10" s="32"/>
      <c r="T10" s="32"/>
      <c r="U10" s="32"/>
      <c r="V10" s="32"/>
      <c r="W10" s="32"/>
      <c r="X10" s="32"/>
      <c r="Y10" s="32"/>
      <c r="Z10" s="32"/>
      <c r="AA10" s="32"/>
      <c r="AB10" s="32"/>
      <c r="AC10" s="32"/>
    </row>
    <row r="11" spans="1:29" s="24" customFormat="1" ht="17.100000000000001" customHeight="1">
      <c r="A11" s="13"/>
      <c r="B11" s="13"/>
      <c r="C11" s="134" t="s">
        <v>33</v>
      </c>
      <c r="D11" s="13" t="s">
        <v>251</v>
      </c>
      <c r="E11" s="13"/>
      <c r="F11" s="34"/>
      <c r="G11" s="34"/>
      <c r="H11" s="34"/>
      <c r="I11" s="112"/>
      <c r="J11" s="112"/>
      <c r="K11" s="112"/>
      <c r="L11" s="34"/>
      <c r="M11" s="35"/>
      <c r="N11" s="34"/>
      <c r="O11" s="34"/>
      <c r="P11" s="34"/>
      <c r="Q11" s="34"/>
      <c r="R11" s="34"/>
      <c r="S11" s="34"/>
      <c r="T11" s="34"/>
      <c r="U11" s="34"/>
      <c r="V11" s="34"/>
      <c r="W11" s="34"/>
      <c r="X11" s="34"/>
      <c r="Y11" s="34"/>
      <c r="Z11" s="34"/>
      <c r="AA11" s="34"/>
      <c r="AB11" s="34"/>
      <c r="AC11" s="34"/>
    </row>
    <row r="12" spans="1:29" s="24" customFormat="1" ht="17.100000000000001" customHeight="1">
      <c r="A12" s="282"/>
      <c r="B12" s="282"/>
      <c r="C12" s="134" t="s">
        <v>33</v>
      </c>
      <c r="D12" s="282" t="s">
        <v>252</v>
      </c>
      <c r="E12" s="282"/>
      <c r="F12" s="36"/>
      <c r="G12" s="36"/>
      <c r="H12" s="36"/>
      <c r="I12" s="298"/>
      <c r="J12" s="298"/>
      <c r="K12" s="298"/>
      <c r="L12" s="36"/>
      <c r="M12" s="37"/>
      <c r="N12" s="36"/>
      <c r="O12" s="36"/>
      <c r="P12" s="36"/>
      <c r="Q12" s="36"/>
      <c r="R12" s="36"/>
      <c r="S12" s="36"/>
      <c r="T12" s="36"/>
      <c r="U12" s="36"/>
      <c r="V12" s="36"/>
      <c r="W12" s="36"/>
      <c r="X12" s="36"/>
      <c r="Y12" s="36"/>
      <c r="Z12" s="36"/>
      <c r="AA12" s="36"/>
      <c r="AB12" s="36"/>
      <c r="AC12" s="36"/>
    </row>
    <row r="13" spans="1:29" s="24" customFormat="1" ht="17.100000000000001" customHeight="1">
      <c r="A13" s="14" t="s">
        <v>253</v>
      </c>
      <c r="B13" s="14"/>
      <c r="C13" s="14"/>
      <c r="D13" s="14"/>
      <c r="E13" s="14"/>
      <c r="F13" s="32"/>
      <c r="G13" s="32"/>
      <c r="H13" s="32"/>
      <c r="I13" s="32"/>
      <c r="J13" s="32"/>
      <c r="K13" s="32"/>
      <c r="L13" s="32"/>
      <c r="M13" s="32"/>
      <c r="N13" s="32"/>
      <c r="O13" s="32"/>
      <c r="P13" s="32"/>
      <c r="Q13" s="32"/>
      <c r="R13" s="32"/>
      <c r="S13" s="32"/>
      <c r="T13" s="32"/>
      <c r="U13" s="32"/>
      <c r="V13" s="32"/>
      <c r="W13" s="32"/>
      <c r="X13" s="32"/>
      <c r="Y13" s="32"/>
      <c r="Z13" s="32"/>
      <c r="AA13" s="32"/>
      <c r="AB13" s="32"/>
      <c r="AC13" s="32"/>
    </row>
    <row r="14" spans="1:29" s="24" customFormat="1" ht="17.100000000000001" customHeight="1">
      <c r="A14" s="13"/>
      <c r="B14" s="13"/>
      <c r="C14" s="134" t="s">
        <v>33</v>
      </c>
      <c r="D14" s="13" t="s">
        <v>254</v>
      </c>
      <c r="E14" s="13"/>
      <c r="F14" s="34"/>
      <c r="G14" s="34"/>
      <c r="H14" s="34"/>
      <c r="I14" s="34"/>
      <c r="J14" s="34"/>
      <c r="K14" s="34"/>
      <c r="L14" s="34"/>
      <c r="M14" s="34"/>
      <c r="N14" s="34"/>
      <c r="O14" s="34"/>
      <c r="P14" s="34"/>
      <c r="Q14" s="34"/>
      <c r="R14" s="34"/>
      <c r="S14" s="34"/>
      <c r="T14" s="34"/>
      <c r="U14" s="34"/>
      <c r="V14" s="34"/>
      <c r="W14" s="34"/>
      <c r="X14" s="34"/>
      <c r="Y14" s="34"/>
      <c r="Z14" s="34"/>
      <c r="AA14" s="34"/>
      <c r="AB14" s="34"/>
      <c r="AC14" s="34"/>
    </row>
    <row r="15" spans="1:29" s="24" customFormat="1" ht="17.100000000000001" customHeight="1">
      <c r="A15" s="13"/>
      <c r="B15" s="13"/>
      <c r="C15" s="134" t="s">
        <v>33</v>
      </c>
      <c r="D15" s="13" t="s">
        <v>255</v>
      </c>
      <c r="E15" s="13"/>
      <c r="F15" s="34"/>
      <c r="G15" s="34"/>
      <c r="H15" s="34"/>
      <c r="I15" s="34"/>
      <c r="J15" s="34"/>
      <c r="K15" s="34"/>
      <c r="L15" s="34"/>
      <c r="M15" s="34"/>
      <c r="N15" s="34"/>
      <c r="O15" s="34"/>
      <c r="P15" s="34"/>
      <c r="Q15" s="34"/>
      <c r="R15" s="34"/>
      <c r="S15" s="34"/>
      <c r="T15" s="34"/>
      <c r="U15" s="34"/>
      <c r="V15" s="34"/>
      <c r="W15" s="34"/>
      <c r="X15" s="34"/>
      <c r="Y15" s="34"/>
      <c r="Z15" s="34"/>
      <c r="AA15" s="34"/>
      <c r="AB15" s="34"/>
      <c r="AC15" s="34"/>
    </row>
    <row r="16" spans="1:29" s="24" customFormat="1" ht="17.100000000000001" customHeight="1">
      <c r="A16" s="13"/>
      <c r="B16" s="13"/>
      <c r="C16" s="134" t="s">
        <v>33</v>
      </c>
      <c r="D16" s="13" t="s">
        <v>256</v>
      </c>
      <c r="E16" s="13"/>
      <c r="F16" s="34"/>
      <c r="G16" s="34"/>
      <c r="H16" s="34"/>
      <c r="I16" s="34"/>
      <c r="J16" s="34"/>
      <c r="K16" s="34"/>
      <c r="L16" s="34"/>
      <c r="M16" s="34"/>
      <c r="N16" s="34"/>
      <c r="O16" s="34"/>
      <c r="P16" s="34"/>
      <c r="Q16" s="34"/>
      <c r="R16" s="34"/>
      <c r="S16" s="34"/>
      <c r="T16" s="34"/>
      <c r="U16" s="34"/>
      <c r="V16" s="34"/>
      <c r="W16" s="34"/>
      <c r="X16" s="34"/>
      <c r="Y16" s="34"/>
      <c r="Z16" s="34"/>
      <c r="AA16" s="34"/>
      <c r="AB16" s="34"/>
      <c r="AC16" s="34"/>
    </row>
    <row r="17" spans="1:29" s="24" customFormat="1" ht="17.100000000000001" customHeight="1">
      <c r="A17" s="13"/>
      <c r="B17" s="13"/>
      <c r="C17" s="134" t="s">
        <v>33</v>
      </c>
      <c r="D17" s="13" t="s">
        <v>257</v>
      </c>
      <c r="E17" s="13"/>
      <c r="F17" s="34"/>
      <c r="G17" s="34"/>
      <c r="H17" s="34"/>
      <c r="I17" s="112"/>
      <c r="J17" s="112"/>
      <c r="K17" s="112"/>
      <c r="L17" s="34"/>
      <c r="M17" s="35"/>
      <c r="N17" s="34"/>
      <c r="O17" s="34"/>
      <c r="P17" s="34"/>
      <c r="Q17" s="34"/>
      <c r="R17" s="34"/>
      <c r="S17" s="34"/>
      <c r="T17" s="34"/>
      <c r="U17" s="34"/>
      <c r="V17" s="34"/>
      <c r="W17" s="34"/>
      <c r="X17" s="34"/>
      <c r="Y17" s="34"/>
      <c r="Z17" s="34"/>
      <c r="AA17" s="34"/>
      <c r="AB17" s="34"/>
      <c r="AC17" s="34"/>
    </row>
    <row r="18" spans="1:29" s="24" customFormat="1" ht="17.100000000000001" customHeight="1">
      <c r="A18" s="282"/>
      <c r="B18" s="282"/>
      <c r="C18" s="134" t="s">
        <v>33</v>
      </c>
      <c r="D18" s="13" t="s">
        <v>258</v>
      </c>
      <c r="E18" s="282"/>
      <c r="F18" s="36"/>
      <c r="G18" s="36"/>
      <c r="H18" s="36"/>
      <c r="I18" s="37"/>
      <c r="J18" s="37"/>
      <c r="K18" s="37"/>
      <c r="L18" s="36"/>
      <c r="M18" s="37"/>
      <c r="N18" s="36"/>
      <c r="O18" s="36"/>
      <c r="P18" s="36"/>
      <c r="Q18" s="36"/>
      <c r="R18" s="36"/>
      <c r="S18" s="121"/>
      <c r="T18" s="46"/>
      <c r="U18" s="46"/>
      <c r="V18" s="121"/>
      <c r="W18" s="36"/>
      <c r="X18" s="36"/>
      <c r="Y18" s="36"/>
      <c r="Z18" s="36"/>
      <c r="AA18" s="36"/>
      <c r="AB18" s="36"/>
      <c r="AC18" s="36"/>
    </row>
    <row r="19" spans="1:29" s="24" customFormat="1" ht="17.100000000000001" customHeight="1">
      <c r="A19" s="14" t="s">
        <v>259</v>
      </c>
      <c r="B19" s="14"/>
      <c r="C19" s="14"/>
      <c r="D19" s="14"/>
      <c r="E19" s="14"/>
      <c r="F19" s="14"/>
      <c r="G19" s="14"/>
      <c r="H19" s="14"/>
      <c r="I19" s="14"/>
      <c r="J19" s="14"/>
      <c r="K19" s="757"/>
      <c r="L19" s="757"/>
      <c r="M19" s="757"/>
      <c r="N19" s="757"/>
      <c r="O19" s="757"/>
      <c r="P19" s="757"/>
      <c r="Q19" s="757"/>
      <c r="R19" s="757"/>
      <c r="S19" s="757"/>
      <c r="T19" s="757"/>
      <c r="U19" s="757"/>
      <c r="V19" s="757"/>
      <c r="W19" s="757"/>
      <c r="X19" s="757"/>
      <c r="Y19" s="757"/>
      <c r="Z19" s="757"/>
      <c r="AA19" s="757"/>
      <c r="AB19" s="757"/>
      <c r="AC19" s="757"/>
    </row>
    <row r="20" spans="1:29" s="24" customFormat="1" ht="17.100000000000001" customHeight="1">
      <c r="A20" s="13"/>
      <c r="B20" s="13" t="s">
        <v>260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row>
    <row r="21" spans="1:29" s="24" customFormat="1" ht="17.100000000000001" customHeight="1">
      <c r="A21" s="13"/>
      <c r="B21" s="13" t="s">
        <v>261</v>
      </c>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row>
    <row r="22" spans="1:29" s="24" customFormat="1" ht="17.100000000000001" customHeight="1">
      <c r="A22" s="13"/>
      <c r="B22" s="13"/>
      <c r="C22" s="134" t="s">
        <v>33</v>
      </c>
      <c r="D22" s="13" t="s">
        <v>262</v>
      </c>
      <c r="E22" s="13"/>
      <c r="F22" s="13"/>
      <c r="G22" s="13"/>
      <c r="H22" s="13"/>
      <c r="I22" s="13"/>
      <c r="J22" s="13"/>
      <c r="K22" s="13"/>
      <c r="L22" s="13"/>
      <c r="M22" s="13"/>
      <c r="N22" s="13"/>
      <c r="O22" s="13"/>
      <c r="P22" s="13"/>
      <c r="Q22" s="13"/>
      <c r="R22" s="13"/>
      <c r="S22" s="13"/>
      <c r="T22" s="13"/>
      <c r="U22" s="13"/>
      <c r="V22" s="13"/>
      <c r="W22" s="13"/>
      <c r="X22" s="13"/>
      <c r="Y22" s="13"/>
      <c r="Z22" s="13"/>
      <c r="AA22" s="13"/>
      <c r="AB22" s="13"/>
      <c r="AC22" s="13"/>
    </row>
    <row r="23" spans="1:29" s="24" customFormat="1" ht="17.100000000000001" customHeight="1">
      <c r="A23" s="13"/>
      <c r="B23" s="13"/>
      <c r="C23" s="13"/>
      <c r="D23" s="13" t="s">
        <v>263</v>
      </c>
      <c r="E23" s="13"/>
      <c r="F23" s="13"/>
      <c r="G23" s="13"/>
      <c r="H23" s="13"/>
      <c r="I23" s="752"/>
      <c r="J23" s="752"/>
      <c r="K23" s="752"/>
      <c r="L23" s="752"/>
      <c r="M23" s="752"/>
      <c r="N23" s="752"/>
      <c r="O23" s="752"/>
      <c r="P23" s="752"/>
      <c r="Q23" s="752"/>
      <c r="R23" s="35" t="s">
        <v>100</v>
      </c>
      <c r="S23" s="13"/>
      <c r="T23" s="13"/>
      <c r="U23" s="13"/>
      <c r="V23" s="13"/>
      <c r="W23" s="35"/>
      <c r="X23" s="739"/>
      <c r="Y23" s="739"/>
      <c r="Z23" s="739"/>
      <c r="AA23" s="739"/>
      <c r="AB23" s="739"/>
      <c r="AC23" s="739"/>
    </row>
    <row r="24" spans="1:29" s="24" customFormat="1" ht="17.100000000000001" customHeight="1">
      <c r="A24" s="13"/>
      <c r="B24" s="13"/>
      <c r="C24" s="134" t="s">
        <v>33</v>
      </c>
      <c r="D24" s="13" t="s">
        <v>264</v>
      </c>
      <c r="E24" s="13"/>
      <c r="F24" s="13"/>
      <c r="G24" s="13"/>
      <c r="H24" s="13"/>
      <c r="I24" s="34"/>
      <c r="J24" s="34"/>
      <c r="K24" s="34"/>
      <c r="L24" s="34"/>
      <c r="M24" s="34"/>
      <c r="N24" s="34"/>
      <c r="O24" s="34"/>
      <c r="P24" s="34"/>
      <c r="Q24" s="34"/>
      <c r="R24" s="35"/>
      <c r="S24" s="13"/>
      <c r="T24" s="13"/>
      <c r="U24" s="13"/>
      <c r="V24" s="13"/>
      <c r="W24" s="35"/>
      <c r="X24" s="35"/>
      <c r="Y24" s="35"/>
      <c r="Z24" s="35"/>
      <c r="AA24" s="35"/>
      <c r="AB24" s="35"/>
      <c r="AC24" s="35"/>
    </row>
    <row r="25" spans="1:29" s="24" customFormat="1" ht="17.100000000000001" customHeight="1">
      <c r="A25" s="14" t="s">
        <v>265</v>
      </c>
      <c r="B25" s="14"/>
      <c r="C25" s="14"/>
      <c r="D25" s="14"/>
      <c r="E25" s="14"/>
      <c r="F25" s="14"/>
      <c r="G25" s="14"/>
      <c r="H25" s="113"/>
      <c r="I25" s="113"/>
      <c r="J25" s="113"/>
      <c r="K25" s="113"/>
      <c r="L25" s="113"/>
      <c r="M25" s="113"/>
      <c r="N25" s="113"/>
      <c r="O25" s="113"/>
      <c r="P25" s="113"/>
      <c r="Q25" s="113"/>
      <c r="R25" s="113"/>
      <c r="S25" s="113"/>
      <c r="T25" s="113"/>
      <c r="U25" s="113"/>
      <c r="V25" s="113"/>
      <c r="W25" s="113"/>
      <c r="X25" s="113"/>
      <c r="Y25" s="113"/>
      <c r="Z25" s="113"/>
      <c r="AA25" s="113"/>
      <c r="AB25" s="113"/>
      <c r="AC25" s="113"/>
    </row>
    <row r="26" spans="1:29" s="24" customFormat="1" ht="17.100000000000001" customHeight="1">
      <c r="A26" s="282"/>
      <c r="B26" s="282"/>
      <c r="C26" s="282"/>
      <c r="D26" s="47" t="s">
        <v>82</v>
      </c>
      <c r="E26" s="766"/>
      <c r="F26" s="766"/>
      <c r="G26" s="766"/>
      <c r="H26" s="766"/>
      <c r="I26" s="766"/>
      <c r="J26" s="766"/>
      <c r="K26" s="766"/>
      <c r="L26" s="766"/>
      <c r="M26" s="766"/>
      <c r="N26" s="766"/>
      <c r="O26" s="766"/>
      <c r="P26" s="766"/>
      <c r="Q26" s="766"/>
      <c r="R26" s="766"/>
      <c r="S26" s="766"/>
      <c r="T26" s="766"/>
      <c r="U26" s="766"/>
      <c r="V26" s="766"/>
      <c r="W26" s="766"/>
      <c r="X26" s="766"/>
      <c r="Y26" s="766"/>
      <c r="Z26" s="766"/>
      <c r="AA26" s="766"/>
      <c r="AB26" s="46" t="s">
        <v>100</v>
      </c>
      <c r="AC26" s="46"/>
    </row>
    <row r="27" spans="1:29" s="24" customFormat="1" ht="17.100000000000001" customHeight="1">
      <c r="A27" s="14" t="s">
        <v>266</v>
      </c>
      <c r="B27" s="14"/>
      <c r="C27" s="14"/>
      <c r="D27" s="14"/>
      <c r="E27" s="765"/>
      <c r="F27" s="765"/>
      <c r="G27" s="765"/>
      <c r="H27" s="765"/>
      <c r="I27" s="765"/>
      <c r="J27" s="765"/>
      <c r="K27" s="765"/>
      <c r="L27" s="765"/>
      <c r="M27" s="765"/>
      <c r="N27" s="765"/>
      <c r="O27" s="765"/>
      <c r="P27" s="765"/>
      <c r="Q27" s="765"/>
      <c r="R27" s="765"/>
      <c r="S27" s="765"/>
      <c r="T27" s="765"/>
      <c r="U27" s="765"/>
      <c r="V27" s="765"/>
      <c r="W27" s="765"/>
      <c r="X27" s="765"/>
      <c r="Y27" s="765"/>
      <c r="Z27" s="765"/>
      <c r="AA27" s="765"/>
      <c r="AB27" s="765"/>
      <c r="AC27" s="765"/>
    </row>
    <row r="28" spans="1:29" s="24" customFormat="1" ht="17.100000000000001" customHeight="1">
      <c r="A28" s="260"/>
      <c r="B28" s="260"/>
      <c r="C28" s="767"/>
      <c r="D28" s="767"/>
      <c r="E28" s="767"/>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row>
    <row r="29" spans="1:29" s="24" customFormat="1" ht="17.100000000000001" customHeight="1">
      <c r="A29" s="261"/>
      <c r="B29" s="261"/>
      <c r="C29" s="768"/>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row>
    <row r="30" spans="1:29" ht="17.100000000000001" customHeight="1">
      <c r="A30" s="739"/>
      <c r="B30" s="739"/>
      <c r="C30" s="739"/>
      <c r="D30" s="739"/>
      <c r="E30" s="739"/>
      <c r="F30" s="760"/>
      <c r="G30" s="760"/>
      <c r="H30" s="760"/>
      <c r="I30" s="760"/>
      <c r="J30" s="760"/>
      <c r="K30" s="760"/>
      <c r="L30" s="760"/>
      <c r="M30" s="760"/>
      <c r="N30" s="760"/>
      <c r="O30" s="760"/>
      <c r="P30" s="760"/>
      <c r="Q30" s="760"/>
      <c r="R30" s="760"/>
      <c r="S30" s="760"/>
      <c r="T30" s="760"/>
      <c r="U30" s="760"/>
      <c r="V30" s="760"/>
      <c r="W30" s="760"/>
      <c r="X30" s="760"/>
      <c r="Y30" s="760"/>
      <c r="Z30" s="760"/>
      <c r="AA30" s="760"/>
      <c r="AB30" s="760"/>
      <c r="AC30" s="760"/>
    </row>
    <row r="31" spans="1:29" s="24" customFormat="1" ht="17.100000000000001" customHeight="1">
      <c r="A31" s="762"/>
      <c r="B31" s="762"/>
      <c r="C31" s="762"/>
      <c r="D31" s="762"/>
      <c r="E31" s="762"/>
      <c r="F31" s="762"/>
      <c r="G31" s="762"/>
      <c r="H31" s="762"/>
      <c r="I31" s="762"/>
      <c r="J31" s="762"/>
      <c r="K31" s="762"/>
      <c r="L31" s="762"/>
      <c r="M31" s="762"/>
      <c r="N31" s="762"/>
      <c r="O31" s="762"/>
      <c r="P31" s="762"/>
      <c r="Q31" s="762"/>
      <c r="R31" s="762"/>
      <c r="S31" s="762"/>
      <c r="T31" s="762"/>
      <c r="U31" s="762"/>
      <c r="V31" s="762"/>
      <c r="W31" s="762"/>
      <c r="X31" s="762"/>
      <c r="Y31" s="762"/>
      <c r="Z31" s="762"/>
      <c r="AA31" s="762"/>
      <c r="AB31" s="762"/>
      <c r="AC31" s="762"/>
    </row>
    <row r="32" spans="1:29" s="24" customFormat="1" ht="17.100000000000001" customHeight="1">
      <c r="A32" s="762"/>
      <c r="B32" s="762"/>
      <c r="C32" s="762"/>
      <c r="D32" s="762"/>
      <c r="E32" s="762"/>
      <c r="F32" s="762"/>
      <c r="G32" s="762"/>
      <c r="H32" s="762"/>
      <c r="I32" s="762"/>
      <c r="J32" s="762"/>
      <c r="K32" s="762"/>
      <c r="L32" s="762"/>
      <c r="M32" s="762"/>
      <c r="N32" s="762"/>
      <c r="O32" s="762"/>
      <c r="P32" s="762"/>
      <c r="Q32" s="762"/>
      <c r="R32" s="762"/>
      <c r="S32" s="762"/>
      <c r="T32" s="762"/>
      <c r="U32" s="762"/>
      <c r="V32" s="762"/>
      <c r="W32" s="762"/>
      <c r="X32" s="762"/>
      <c r="Y32" s="762"/>
      <c r="Z32" s="762"/>
      <c r="AA32" s="762"/>
      <c r="AB32" s="762"/>
      <c r="AC32" s="762"/>
    </row>
    <row r="33" ht="17.100000000000001" customHeight="1"/>
    <row r="34" ht="17.100000000000001" customHeight="1"/>
    <row r="35" ht="17.100000000000001" customHeight="1"/>
    <row r="36" ht="17.100000000000001" customHeight="1"/>
    <row r="37" ht="17.100000000000001" customHeight="1"/>
    <row r="38" ht="17.100000000000001" customHeight="1"/>
    <row r="39" ht="17.100000000000001" customHeight="1"/>
    <row r="40" ht="17.100000000000001" customHeight="1"/>
    <row r="41" ht="17.100000000000001" customHeight="1"/>
    <row r="42" ht="17.100000000000001" customHeight="1"/>
  </sheetData>
  <sheetProtection sheet="1" objects="1" scenarios="1"/>
  <mergeCells count="24">
    <mergeCell ref="A1:AC1"/>
    <mergeCell ref="G5:H5"/>
    <mergeCell ref="A31:AC31"/>
    <mergeCell ref="I9:O9"/>
    <mergeCell ref="S9:X9"/>
    <mergeCell ref="I23:Q23"/>
    <mergeCell ref="I3:L3"/>
    <mergeCell ref="I4:L4"/>
    <mergeCell ref="A32:AC32"/>
    <mergeCell ref="A2:H2"/>
    <mergeCell ref="I6:K6"/>
    <mergeCell ref="I7:K7"/>
    <mergeCell ref="I8:J8"/>
    <mergeCell ref="E27:AC27"/>
    <mergeCell ref="A30:AC30"/>
    <mergeCell ref="E26:AA26"/>
    <mergeCell ref="K19:AC19"/>
    <mergeCell ref="X23:AA23"/>
    <mergeCell ref="AB23:AC23"/>
    <mergeCell ref="K8:L8"/>
    <mergeCell ref="P8:Q8"/>
    <mergeCell ref="R8:S8"/>
    <mergeCell ref="C28:AC28"/>
    <mergeCell ref="C29:AC29"/>
  </mergeCells>
  <phoneticPr fontId="10"/>
  <dataValidations count="3">
    <dataValidation type="list" allowBlank="1" showInputMessage="1" showErrorMessage="1" sqref="C11:C12 JO18 TK18 ADG18 ANC18 AWY18 BGU18 BQQ18 CAM18 CKI18 CUE18 DEA18 DNW18 DXS18 EHO18 ERK18 FBG18 FLC18 FUY18 GEU18 GOQ18 GYM18 HII18 HSE18 ICA18 ILW18 IVS18 JFO18 JPK18 JZG18 KJC18 KSY18 LCU18 LMQ18 LWM18 MGI18 MQE18 NAA18 NJW18 NTS18 ODO18 ONK18 OXG18 PHC18 PQY18 QAU18 QKQ18 QUM18 REI18 ROE18 RYA18 SHW18 SRS18 TBO18 TLK18 TVG18 UFC18 UOY18 UYU18 VIQ18 VSM18 WCI18 WME18 WWA18 S65534 JO65534 TK65534 ADG65534 ANC65534 AWY65534 BGU65534 BQQ65534 CAM65534 CKI65534 CUE65534 DEA65534 DNW65534 DXS65534 EHO65534 ERK65534 FBG65534 FLC65534 FUY65534 GEU65534 GOQ65534 GYM65534 HII65534 HSE65534 ICA65534 ILW65534 IVS65534 JFO65534 JPK65534 JZG65534 KJC65534 KSY65534 LCU65534 LMQ65534 LWM65534 MGI65534 MQE65534 NAA65534 NJW65534 NTS65534 ODO65534 ONK65534 OXG65534 PHC65534 PQY65534 QAU65534 QKQ65534 QUM65534 REI65534 ROE65534 RYA65534 SHW65534 SRS65534 TBO65534 TLK65534 TVG65534 UFC65534 UOY65534 UYU65534 VIQ65534 VSM65534 WCI65534 WME65534 WWA65534 S131070 JO131070 TK131070 ADG131070 ANC131070 AWY131070 BGU131070 BQQ131070 CAM131070 CKI131070 CUE131070 DEA131070 DNW131070 DXS131070 EHO131070 ERK131070 FBG131070 FLC131070 FUY131070 GEU131070 GOQ131070 GYM131070 HII131070 HSE131070 ICA131070 ILW131070 IVS131070 JFO131070 JPK131070 JZG131070 KJC131070 KSY131070 LCU131070 LMQ131070 LWM131070 MGI131070 MQE131070 NAA131070 NJW131070 NTS131070 ODO131070 ONK131070 OXG131070 PHC131070 PQY131070 QAU131070 QKQ131070 QUM131070 REI131070 ROE131070 RYA131070 SHW131070 SRS131070 TBO131070 TLK131070 TVG131070 UFC131070 UOY131070 UYU131070 VIQ131070 VSM131070 WCI131070 WME131070 WWA131070 S196606 JO196606 TK196606 ADG196606 ANC196606 AWY196606 BGU196606 BQQ196606 CAM196606 CKI196606 CUE196606 DEA196606 DNW196606 DXS196606 EHO196606 ERK196606 FBG196606 FLC196606 FUY196606 GEU196606 GOQ196606 GYM196606 HII196606 HSE196606 ICA196606 ILW196606 IVS196606 JFO196606 JPK196606 JZG196606 KJC196606 KSY196606 LCU196606 LMQ196606 LWM196606 MGI196606 MQE196606 NAA196606 NJW196606 NTS196606 ODO196606 ONK196606 OXG196606 PHC196606 PQY196606 QAU196606 QKQ196606 QUM196606 REI196606 ROE196606 RYA196606 SHW196606 SRS196606 TBO196606 TLK196606 TVG196606 UFC196606 UOY196606 UYU196606 VIQ196606 VSM196606 WCI196606 WME196606 WWA196606 S262142 JO262142 TK262142 ADG262142 ANC262142 AWY262142 BGU262142 BQQ262142 CAM262142 CKI262142 CUE262142 DEA262142 DNW262142 DXS262142 EHO262142 ERK262142 FBG262142 FLC262142 FUY262142 GEU262142 GOQ262142 GYM262142 HII262142 HSE262142 ICA262142 ILW262142 IVS262142 JFO262142 JPK262142 JZG262142 KJC262142 KSY262142 LCU262142 LMQ262142 LWM262142 MGI262142 MQE262142 NAA262142 NJW262142 NTS262142 ODO262142 ONK262142 OXG262142 PHC262142 PQY262142 QAU262142 QKQ262142 QUM262142 REI262142 ROE262142 RYA262142 SHW262142 SRS262142 TBO262142 TLK262142 TVG262142 UFC262142 UOY262142 UYU262142 VIQ262142 VSM262142 WCI262142 WME262142 WWA262142 S327678 JO327678 TK327678 ADG327678 ANC327678 AWY327678 BGU327678 BQQ327678 CAM327678 CKI327678 CUE327678 DEA327678 DNW327678 DXS327678 EHO327678 ERK327678 FBG327678 FLC327678 FUY327678 GEU327678 GOQ327678 GYM327678 HII327678 HSE327678 ICA327678 ILW327678 IVS327678 JFO327678 JPK327678 JZG327678 KJC327678 KSY327678 LCU327678 LMQ327678 LWM327678 MGI327678 MQE327678 NAA327678 NJW327678 NTS327678 ODO327678 ONK327678 OXG327678 PHC327678 PQY327678 QAU327678 QKQ327678 QUM327678 REI327678 ROE327678 RYA327678 SHW327678 SRS327678 TBO327678 TLK327678 TVG327678 UFC327678 UOY327678 UYU327678 VIQ327678 VSM327678 WCI327678 WME327678 WWA327678 S393214 JO393214 TK393214 ADG393214 ANC393214 AWY393214 BGU393214 BQQ393214 CAM393214 CKI393214 CUE393214 DEA393214 DNW393214 DXS393214 EHO393214 ERK393214 FBG393214 FLC393214 FUY393214 GEU393214 GOQ393214 GYM393214 HII393214 HSE393214 ICA393214 ILW393214 IVS393214 JFO393214 JPK393214 JZG393214 KJC393214 KSY393214 LCU393214 LMQ393214 LWM393214 MGI393214 MQE393214 NAA393214 NJW393214 NTS393214 ODO393214 ONK393214 OXG393214 PHC393214 PQY393214 QAU393214 QKQ393214 QUM393214 REI393214 ROE393214 RYA393214 SHW393214 SRS393214 TBO393214 TLK393214 TVG393214 UFC393214 UOY393214 UYU393214 VIQ393214 VSM393214 WCI393214 WME393214 WWA393214 S458750 JO458750 TK458750 ADG458750 ANC458750 AWY458750 BGU458750 BQQ458750 CAM458750 CKI458750 CUE458750 DEA458750 DNW458750 DXS458750 EHO458750 ERK458750 FBG458750 FLC458750 FUY458750 GEU458750 GOQ458750 GYM458750 HII458750 HSE458750 ICA458750 ILW458750 IVS458750 JFO458750 JPK458750 JZG458750 KJC458750 KSY458750 LCU458750 LMQ458750 LWM458750 MGI458750 MQE458750 NAA458750 NJW458750 NTS458750 ODO458750 ONK458750 OXG458750 PHC458750 PQY458750 QAU458750 QKQ458750 QUM458750 REI458750 ROE458750 RYA458750 SHW458750 SRS458750 TBO458750 TLK458750 TVG458750 UFC458750 UOY458750 UYU458750 VIQ458750 VSM458750 WCI458750 WME458750 WWA458750 S524286 JO524286 TK524286 ADG524286 ANC524286 AWY524286 BGU524286 BQQ524286 CAM524286 CKI524286 CUE524286 DEA524286 DNW524286 DXS524286 EHO524286 ERK524286 FBG524286 FLC524286 FUY524286 GEU524286 GOQ524286 GYM524286 HII524286 HSE524286 ICA524286 ILW524286 IVS524286 JFO524286 JPK524286 JZG524286 KJC524286 KSY524286 LCU524286 LMQ524286 LWM524286 MGI524286 MQE524286 NAA524286 NJW524286 NTS524286 ODO524286 ONK524286 OXG524286 PHC524286 PQY524286 QAU524286 QKQ524286 QUM524286 REI524286 ROE524286 RYA524286 SHW524286 SRS524286 TBO524286 TLK524286 TVG524286 UFC524286 UOY524286 UYU524286 VIQ524286 VSM524286 WCI524286 WME524286 WWA524286 S589822 JO589822 TK589822 ADG589822 ANC589822 AWY589822 BGU589822 BQQ589822 CAM589822 CKI589822 CUE589822 DEA589822 DNW589822 DXS589822 EHO589822 ERK589822 FBG589822 FLC589822 FUY589822 GEU589822 GOQ589822 GYM589822 HII589822 HSE589822 ICA589822 ILW589822 IVS589822 JFO589822 JPK589822 JZG589822 KJC589822 KSY589822 LCU589822 LMQ589822 LWM589822 MGI589822 MQE589822 NAA589822 NJW589822 NTS589822 ODO589822 ONK589822 OXG589822 PHC589822 PQY589822 QAU589822 QKQ589822 QUM589822 REI589822 ROE589822 RYA589822 SHW589822 SRS589822 TBO589822 TLK589822 TVG589822 UFC589822 UOY589822 UYU589822 VIQ589822 VSM589822 WCI589822 WME589822 WWA589822 S655358 JO655358 TK655358 ADG655358 ANC655358 AWY655358 BGU655358 BQQ655358 CAM655358 CKI655358 CUE655358 DEA655358 DNW655358 DXS655358 EHO655358 ERK655358 FBG655358 FLC655358 FUY655358 GEU655358 GOQ655358 GYM655358 HII655358 HSE655358 ICA655358 ILW655358 IVS655358 JFO655358 JPK655358 JZG655358 KJC655358 KSY655358 LCU655358 LMQ655358 LWM655358 MGI655358 MQE655358 NAA655358 NJW655358 NTS655358 ODO655358 ONK655358 OXG655358 PHC655358 PQY655358 QAU655358 QKQ655358 QUM655358 REI655358 ROE655358 RYA655358 SHW655358 SRS655358 TBO655358 TLK655358 TVG655358 UFC655358 UOY655358 UYU655358 VIQ655358 VSM655358 WCI655358 WME655358 WWA655358 S720894 JO720894 TK720894 ADG720894 ANC720894 AWY720894 BGU720894 BQQ720894 CAM720894 CKI720894 CUE720894 DEA720894 DNW720894 DXS720894 EHO720894 ERK720894 FBG720894 FLC720894 FUY720894 GEU720894 GOQ720894 GYM720894 HII720894 HSE720894 ICA720894 ILW720894 IVS720894 JFO720894 JPK720894 JZG720894 KJC720894 KSY720894 LCU720894 LMQ720894 LWM720894 MGI720894 MQE720894 NAA720894 NJW720894 NTS720894 ODO720894 ONK720894 OXG720894 PHC720894 PQY720894 QAU720894 QKQ720894 QUM720894 REI720894 ROE720894 RYA720894 SHW720894 SRS720894 TBO720894 TLK720894 TVG720894 UFC720894 UOY720894 UYU720894 VIQ720894 VSM720894 WCI720894 WME720894 WWA720894 S786430 JO786430 TK786430 ADG786430 ANC786430 AWY786430 BGU786430 BQQ786430 CAM786430 CKI786430 CUE786430 DEA786430 DNW786430 DXS786430 EHO786430 ERK786430 FBG786430 FLC786430 FUY786430 GEU786430 GOQ786430 GYM786430 HII786430 HSE786430 ICA786430 ILW786430 IVS786430 JFO786430 JPK786430 JZG786430 KJC786430 KSY786430 LCU786430 LMQ786430 LWM786430 MGI786430 MQE786430 NAA786430 NJW786430 NTS786430 ODO786430 ONK786430 OXG786430 PHC786430 PQY786430 QAU786430 QKQ786430 QUM786430 REI786430 ROE786430 RYA786430 SHW786430 SRS786430 TBO786430 TLK786430 TVG786430 UFC786430 UOY786430 UYU786430 VIQ786430 VSM786430 WCI786430 WME786430 WWA786430 S851966 JO851966 TK851966 ADG851966 ANC851966 AWY851966 BGU851966 BQQ851966 CAM851966 CKI851966 CUE851966 DEA851966 DNW851966 DXS851966 EHO851966 ERK851966 FBG851966 FLC851966 FUY851966 GEU851966 GOQ851966 GYM851966 HII851966 HSE851966 ICA851966 ILW851966 IVS851966 JFO851966 JPK851966 JZG851966 KJC851966 KSY851966 LCU851966 LMQ851966 LWM851966 MGI851966 MQE851966 NAA851966 NJW851966 NTS851966 ODO851966 ONK851966 OXG851966 PHC851966 PQY851966 QAU851966 QKQ851966 QUM851966 REI851966 ROE851966 RYA851966 SHW851966 SRS851966 TBO851966 TLK851966 TVG851966 UFC851966 UOY851966 UYU851966 VIQ851966 VSM851966 WCI851966 WME851966 WWA851966 S917502 JO917502 TK917502 ADG917502 ANC917502 AWY917502 BGU917502 BQQ917502 CAM917502 CKI917502 CUE917502 DEA917502 DNW917502 DXS917502 EHO917502 ERK917502 FBG917502 FLC917502 FUY917502 GEU917502 GOQ917502 GYM917502 HII917502 HSE917502 ICA917502 ILW917502 IVS917502 JFO917502 JPK917502 JZG917502 KJC917502 KSY917502 LCU917502 LMQ917502 LWM917502 MGI917502 MQE917502 NAA917502 NJW917502 NTS917502 ODO917502 ONK917502 OXG917502 PHC917502 PQY917502 QAU917502 QKQ917502 QUM917502 REI917502 ROE917502 RYA917502 SHW917502 SRS917502 TBO917502 TLK917502 TVG917502 UFC917502 UOY917502 UYU917502 VIQ917502 VSM917502 WCI917502 WME917502 WWA917502 S983038 JO983038 TK983038 ADG983038 ANC983038 AWY983038 BGU983038 BQQ983038 CAM983038 CKI983038 CUE983038 DEA983038 DNW983038 DXS983038 EHO983038 ERK983038 FBG983038 FLC983038 FUY983038 GEU983038 GOQ983038 GYM983038 HII983038 HSE983038 ICA983038 ILW983038 IVS983038 JFO983038 JPK983038 JZG983038 KJC983038 KSY983038 LCU983038 LMQ983038 LWM983038 MGI983038 MQE983038 NAA983038 NJW983038 NTS983038 ODO983038 ONK983038 OXG983038 PHC983038 PQY983038 QAU983038 QKQ983038 QUM983038 REI983038 ROE983038 RYA983038 SHW983038 SRS983038 TBO983038 TLK983038 TVG983038 UFC983038 UOY983038 UYU983038 VIQ983038 VSM983038 WCI983038 WME983038 WWA983038 WWD983060 JR18 TN18 ADJ18 ANF18 AXB18 BGX18 BQT18 CAP18 CKL18 CUH18 DED18 DNZ18 DXV18 EHR18 ERN18 FBJ18 FLF18 FVB18 GEX18 GOT18 GYP18 HIL18 HSH18 ICD18 ILZ18 IVV18 JFR18 JPN18 JZJ18 KJF18 KTB18 LCX18 LMT18 LWP18 MGL18 MQH18 NAD18 NJZ18 NTV18 ODR18 ONN18 OXJ18 PHF18 PRB18 QAX18 QKT18 QUP18 REL18 ROH18 RYD18 SHZ18 SRV18 TBR18 TLN18 TVJ18 UFF18 UPB18 UYX18 VIT18 VSP18 WCL18 WMH18 WWD18 V65534 JR65534 TN65534 ADJ65534 ANF65534 AXB65534 BGX65534 BQT65534 CAP65534 CKL65534 CUH65534 DED65534 DNZ65534 DXV65534 EHR65534 ERN65534 FBJ65534 FLF65534 FVB65534 GEX65534 GOT65534 GYP65534 HIL65534 HSH65534 ICD65534 ILZ65534 IVV65534 JFR65534 JPN65534 JZJ65534 KJF65534 KTB65534 LCX65534 LMT65534 LWP65534 MGL65534 MQH65534 NAD65534 NJZ65534 NTV65534 ODR65534 ONN65534 OXJ65534 PHF65534 PRB65534 QAX65534 QKT65534 QUP65534 REL65534 ROH65534 RYD65534 SHZ65534 SRV65534 TBR65534 TLN65534 TVJ65534 UFF65534 UPB65534 UYX65534 VIT65534 VSP65534 WCL65534 WMH65534 WWD65534 V131070 JR131070 TN131070 ADJ131070 ANF131070 AXB131070 BGX131070 BQT131070 CAP131070 CKL131070 CUH131070 DED131070 DNZ131070 DXV131070 EHR131070 ERN131070 FBJ131070 FLF131070 FVB131070 GEX131070 GOT131070 GYP131070 HIL131070 HSH131070 ICD131070 ILZ131070 IVV131070 JFR131070 JPN131070 JZJ131070 KJF131070 KTB131070 LCX131070 LMT131070 LWP131070 MGL131070 MQH131070 NAD131070 NJZ131070 NTV131070 ODR131070 ONN131070 OXJ131070 PHF131070 PRB131070 QAX131070 QKT131070 QUP131070 REL131070 ROH131070 RYD131070 SHZ131070 SRV131070 TBR131070 TLN131070 TVJ131070 UFF131070 UPB131070 UYX131070 VIT131070 VSP131070 WCL131070 WMH131070 WWD131070 V196606 JR196606 TN196606 ADJ196606 ANF196606 AXB196606 BGX196606 BQT196606 CAP196606 CKL196606 CUH196606 DED196606 DNZ196606 DXV196606 EHR196606 ERN196606 FBJ196606 FLF196606 FVB196606 GEX196606 GOT196606 GYP196606 HIL196606 HSH196606 ICD196606 ILZ196606 IVV196606 JFR196606 JPN196606 JZJ196606 KJF196606 KTB196606 LCX196606 LMT196606 LWP196606 MGL196606 MQH196606 NAD196606 NJZ196606 NTV196606 ODR196606 ONN196606 OXJ196606 PHF196606 PRB196606 QAX196606 QKT196606 QUP196606 REL196606 ROH196606 RYD196606 SHZ196606 SRV196606 TBR196606 TLN196606 TVJ196606 UFF196606 UPB196606 UYX196606 VIT196606 VSP196606 WCL196606 WMH196606 WWD196606 V262142 JR262142 TN262142 ADJ262142 ANF262142 AXB262142 BGX262142 BQT262142 CAP262142 CKL262142 CUH262142 DED262142 DNZ262142 DXV262142 EHR262142 ERN262142 FBJ262142 FLF262142 FVB262142 GEX262142 GOT262142 GYP262142 HIL262142 HSH262142 ICD262142 ILZ262142 IVV262142 JFR262142 JPN262142 JZJ262142 KJF262142 KTB262142 LCX262142 LMT262142 LWP262142 MGL262142 MQH262142 NAD262142 NJZ262142 NTV262142 ODR262142 ONN262142 OXJ262142 PHF262142 PRB262142 QAX262142 QKT262142 QUP262142 REL262142 ROH262142 RYD262142 SHZ262142 SRV262142 TBR262142 TLN262142 TVJ262142 UFF262142 UPB262142 UYX262142 VIT262142 VSP262142 WCL262142 WMH262142 WWD262142 V327678 JR327678 TN327678 ADJ327678 ANF327678 AXB327678 BGX327678 BQT327678 CAP327678 CKL327678 CUH327678 DED327678 DNZ327678 DXV327678 EHR327678 ERN327678 FBJ327678 FLF327678 FVB327678 GEX327678 GOT327678 GYP327678 HIL327678 HSH327678 ICD327678 ILZ327678 IVV327678 JFR327678 JPN327678 JZJ327678 KJF327678 KTB327678 LCX327678 LMT327678 LWP327678 MGL327678 MQH327678 NAD327678 NJZ327678 NTV327678 ODR327678 ONN327678 OXJ327678 PHF327678 PRB327678 QAX327678 QKT327678 QUP327678 REL327678 ROH327678 RYD327678 SHZ327678 SRV327678 TBR327678 TLN327678 TVJ327678 UFF327678 UPB327678 UYX327678 VIT327678 VSP327678 WCL327678 WMH327678 WWD327678 V393214 JR393214 TN393214 ADJ393214 ANF393214 AXB393214 BGX393214 BQT393214 CAP393214 CKL393214 CUH393214 DED393214 DNZ393214 DXV393214 EHR393214 ERN393214 FBJ393214 FLF393214 FVB393214 GEX393214 GOT393214 GYP393214 HIL393214 HSH393214 ICD393214 ILZ393214 IVV393214 JFR393214 JPN393214 JZJ393214 KJF393214 KTB393214 LCX393214 LMT393214 LWP393214 MGL393214 MQH393214 NAD393214 NJZ393214 NTV393214 ODR393214 ONN393214 OXJ393214 PHF393214 PRB393214 QAX393214 QKT393214 QUP393214 REL393214 ROH393214 RYD393214 SHZ393214 SRV393214 TBR393214 TLN393214 TVJ393214 UFF393214 UPB393214 UYX393214 VIT393214 VSP393214 WCL393214 WMH393214 WWD393214 V458750 JR458750 TN458750 ADJ458750 ANF458750 AXB458750 BGX458750 BQT458750 CAP458750 CKL458750 CUH458750 DED458750 DNZ458750 DXV458750 EHR458750 ERN458750 FBJ458750 FLF458750 FVB458750 GEX458750 GOT458750 GYP458750 HIL458750 HSH458750 ICD458750 ILZ458750 IVV458750 JFR458750 JPN458750 JZJ458750 KJF458750 KTB458750 LCX458750 LMT458750 LWP458750 MGL458750 MQH458750 NAD458750 NJZ458750 NTV458750 ODR458750 ONN458750 OXJ458750 PHF458750 PRB458750 QAX458750 QKT458750 QUP458750 REL458750 ROH458750 RYD458750 SHZ458750 SRV458750 TBR458750 TLN458750 TVJ458750 UFF458750 UPB458750 UYX458750 VIT458750 VSP458750 WCL458750 WMH458750 WWD458750 V524286 JR524286 TN524286 ADJ524286 ANF524286 AXB524286 BGX524286 BQT524286 CAP524286 CKL524286 CUH524286 DED524286 DNZ524286 DXV524286 EHR524286 ERN524286 FBJ524286 FLF524286 FVB524286 GEX524286 GOT524286 GYP524286 HIL524286 HSH524286 ICD524286 ILZ524286 IVV524286 JFR524286 JPN524286 JZJ524286 KJF524286 KTB524286 LCX524286 LMT524286 LWP524286 MGL524286 MQH524286 NAD524286 NJZ524286 NTV524286 ODR524286 ONN524286 OXJ524286 PHF524286 PRB524286 QAX524286 QKT524286 QUP524286 REL524286 ROH524286 RYD524286 SHZ524286 SRV524286 TBR524286 TLN524286 TVJ524286 UFF524286 UPB524286 UYX524286 VIT524286 VSP524286 WCL524286 WMH524286 WWD524286 V589822 JR589822 TN589822 ADJ589822 ANF589822 AXB589822 BGX589822 BQT589822 CAP589822 CKL589822 CUH589822 DED589822 DNZ589822 DXV589822 EHR589822 ERN589822 FBJ589822 FLF589822 FVB589822 GEX589822 GOT589822 GYP589822 HIL589822 HSH589822 ICD589822 ILZ589822 IVV589822 JFR589822 JPN589822 JZJ589822 KJF589822 KTB589822 LCX589822 LMT589822 LWP589822 MGL589822 MQH589822 NAD589822 NJZ589822 NTV589822 ODR589822 ONN589822 OXJ589822 PHF589822 PRB589822 QAX589822 QKT589822 QUP589822 REL589822 ROH589822 RYD589822 SHZ589822 SRV589822 TBR589822 TLN589822 TVJ589822 UFF589822 UPB589822 UYX589822 VIT589822 VSP589822 WCL589822 WMH589822 WWD589822 V655358 JR655358 TN655358 ADJ655358 ANF655358 AXB655358 BGX655358 BQT655358 CAP655358 CKL655358 CUH655358 DED655358 DNZ655358 DXV655358 EHR655358 ERN655358 FBJ655358 FLF655358 FVB655358 GEX655358 GOT655358 GYP655358 HIL655358 HSH655358 ICD655358 ILZ655358 IVV655358 JFR655358 JPN655358 JZJ655358 KJF655358 KTB655358 LCX655358 LMT655358 LWP655358 MGL655358 MQH655358 NAD655358 NJZ655358 NTV655358 ODR655358 ONN655358 OXJ655358 PHF655358 PRB655358 QAX655358 QKT655358 QUP655358 REL655358 ROH655358 RYD655358 SHZ655358 SRV655358 TBR655358 TLN655358 TVJ655358 UFF655358 UPB655358 UYX655358 VIT655358 VSP655358 WCL655358 WMH655358 WWD655358 V720894 JR720894 TN720894 ADJ720894 ANF720894 AXB720894 BGX720894 BQT720894 CAP720894 CKL720894 CUH720894 DED720894 DNZ720894 DXV720894 EHR720894 ERN720894 FBJ720894 FLF720894 FVB720894 GEX720894 GOT720894 GYP720894 HIL720894 HSH720894 ICD720894 ILZ720894 IVV720894 JFR720894 JPN720894 JZJ720894 KJF720894 KTB720894 LCX720894 LMT720894 LWP720894 MGL720894 MQH720894 NAD720894 NJZ720894 NTV720894 ODR720894 ONN720894 OXJ720894 PHF720894 PRB720894 QAX720894 QKT720894 QUP720894 REL720894 ROH720894 RYD720894 SHZ720894 SRV720894 TBR720894 TLN720894 TVJ720894 UFF720894 UPB720894 UYX720894 VIT720894 VSP720894 WCL720894 WMH720894 WWD720894 V786430 JR786430 TN786430 ADJ786430 ANF786430 AXB786430 BGX786430 BQT786430 CAP786430 CKL786430 CUH786430 DED786430 DNZ786430 DXV786430 EHR786430 ERN786430 FBJ786430 FLF786430 FVB786430 GEX786430 GOT786430 GYP786430 HIL786430 HSH786430 ICD786430 ILZ786430 IVV786430 JFR786430 JPN786430 JZJ786430 KJF786430 KTB786430 LCX786430 LMT786430 LWP786430 MGL786430 MQH786430 NAD786430 NJZ786430 NTV786430 ODR786430 ONN786430 OXJ786430 PHF786430 PRB786430 QAX786430 QKT786430 QUP786430 REL786430 ROH786430 RYD786430 SHZ786430 SRV786430 TBR786430 TLN786430 TVJ786430 UFF786430 UPB786430 UYX786430 VIT786430 VSP786430 WCL786430 WMH786430 WWD786430 V851966 JR851966 TN851966 ADJ851966 ANF851966 AXB851966 BGX851966 BQT851966 CAP851966 CKL851966 CUH851966 DED851966 DNZ851966 DXV851966 EHR851966 ERN851966 FBJ851966 FLF851966 FVB851966 GEX851966 GOT851966 GYP851966 HIL851966 HSH851966 ICD851966 ILZ851966 IVV851966 JFR851966 JPN851966 JZJ851966 KJF851966 KTB851966 LCX851966 LMT851966 LWP851966 MGL851966 MQH851966 NAD851966 NJZ851966 NTV851966 ODR851966 ONN851966 OXJ851966 PHF851966 PRB851966 QAX851966 QKT851966 QUP851966 REL851966 ROH851966 RYD851966 SHZ851966 SRV851966 TBR851966 TLN851966 TVJ851966 UFF851966 UPB851966 UYX851966 VIT851966 VSP851966 WCL851966 WMH851966 WWD851966 V917502 JR917502 TN917502 ADJ917502 ANF917502 AXB917502 BGX917502 BQT917502 CAP917502 CKL917502 CUH917502 DED917502 DNZ917502 DXV917502 EHR917502 ERN917502 FBJ917502 FLF917502 FVB917502 GEX917502 GOT917502 GYP917502 HIL917502 HSH917502 ICD917502 ILZ917502 IVV917502 JFR917502 JPN917502 JZJ917502 KJF917502 KTB917502 LCX917502 LMT917502 LWP917502 MGL917502 MQH917502 NAD917502 NJZ917502 NTV917502 ODR917502 ONN917502 OXJ917502 PHF917502 PRB917502 QAX917502 QKT917502 QUP917502 REL917502 ROH917502 RYD917502 SHZ917502 SRV917502 TBR917502 TLN917502 TVJ917502 UFF917502 UPB917502 UYX917502 VIT917502 VSP917502 WCL917502 WMH917502 WWD917502 V983038 JR983038 TN983038 ADJ983038 ANF983038 AXB983038 BGX983038 BQT983038 CAP983038 CKL983038 CUH983038 DED983038 DNZ983038 DXV983038 EHR983038 ERN983038 FBJ983038 FLF983038 FVB983038 GEX983038 GOT983038 GYP983038 HIL983038 HSH983038 ICD983038 ILZ983038 IVV983038 JFR983038 JPN983038 JZJ983038 KJF983038 KTB983038 LCX983038 LMT983038 LWP983038 MGL983038 MQH983038 NAD983038 NJZ983038 NTV983038 ODR983038 ONN983038 OXJ983038 PHF983038 PRB983038 QAX983038 QKT983038 QUP983038 REL983038 ROH983038 RYD983038 SHZ983038 SRV983038 TBR983038 TLN983038 TVJ983038 UFF983038 UPB983038 UYX983038 VIT983038 VSP983038 WCL983038 WMH983038 WWD983038 S65556 JO65556 TK65556 ADG65556 ANC65556 AWY65556 BGU65556 BQQ65556 CAM65556 CKI65556 CUE65556 DEA65556 DNW65556 DXS65556 EHO65556 ERK65556 FBG65556 FLC65556 FUY65556 GEU65556 GOQ65556 GYM65556 HII65556 HSE65556 ICA65556 ILW65556 IVS65556 JFO65556 JPK65556 JZG65556 KJC65556 KSY65556 LCU65556 LMQ65556 LWM65556 MGI65556 MQE65556 NAA65556 NJW65556 NTS65556 ODO65556 ONK65556 OXG65556 PHC65556 PQY65556 QAU65556 QKQ65556 QUM65556 REI65556 ROE65556 RYA65556 SHW65556 SRS65556 TBO65556 TLK65556 TVG65556 UFC65556 UOY65556 UYU65556 VIQ65556 VSM65556 WCI65556 WME65556 WWA65556 S131092 JO131092 TK131092 ADG131092 ANC131092 AWY131092 BGU131092 BQQ131092 CAM131092 CKI131092 CUE131092 DEA131092 DNW131092 DXS131092 EHO131092 ERK131092 FBG131092 FLC131092 FUY131092 GEU131092 GOQ131092 GYM131092 HII131092 HSE131092 ICA131092 ILW131092 IVS131092 JFO131092 JPK131092 JZG131092 KJC131092 KSY131092 LCU131092 LMQ131092 LWM131092 MGI131092 MQE131092 NAA131092 NJW131092 NTS131092 ODO131092 ONK131092 OXG131092 PHC131092 PQY131092 QAU131092 QKQ131092 QUM131092 REI131092 ROE131092 RYA131092 SHW131092 SRS131092 TBO131092 TLK131092 TVG131092 UFC131092 UOY131092 UYU131092 VIQ131092 VSM131092 WCI131092 WME131092 WWA131092 S196628 JO196628 TK196628 ADG196628 ANC196628 AWY196628 BGU196628 BQQ196628 CAM196628 CKI196628 CUE196628 DEA196628 DNW196628 DXS196628 EHO196628 ERK196628 FBG196628 FLC196628 FUY196628 GEU196628 GOQ196628 GYM196628 HII196628 HSE196628 ICA196628 ILW196628 IVS196628 JFO196628 JPK196628 JZG196628 KJC196628 KSY196628 LCU196628 LMQ196628 LWM196628 MGI196628 MQE196628 NAA196628 NJW196628 NTS196628 ODO196628 ONK196628 OXG196628 PHC196628 PQY196628 QAU196628 QKQ196628 QUM196628 REI196628 ROE196628 RYA196628 SHW196628 SRS196628 TBO196628 TLK196628 TVG196628 UFC196628 UOY196628 UYU196628 VIQ196628 VSM196628 WCI196628 WME196628 WWA196628 S262164 JO262164 TK262164 ADG262164 ANC262164 AWY262164 BGU262164 BQQ262164 CAM262164 CKI262164 CUE262164 DEA262164 DNW262164 DXS262164 EHO262164 ERK262164 FBG262164 FLC262164 FUY262164 GEU262164 GOQ262164 GYM262164 HII262164 HSE262164 ICA262164 ILW262164 IVS262164 JFO262164 JPK262164 JZG262164 KJC262164 KSY262164 LCU262164 LMQ262164 LWM262164 MGI262164 MQE262164 NAA262164 NJW262164 NTS262164 ODO262164 ONK262164 OXG262164 PHC262164 PQY262164 QAU262164 QKQ262164 QUM262164 REI262164 ROE262164 RYA262164 SHW262164 SRS262164 TBO262164 TLK262164 TVG262164 UFC262164 UOY262164 UYU262164 VIQ262164 VSM262164 WCI262164 WME262164 WWA262164 S327700 JO327700 TK327700 ADG327700 ANC327700 AWY327700 BGU327700 BQQ327700 CAM327700 CKI327700 CUE327700 DEA327700 DNW327700 DXS327700 EHO327700 ERK327700 FBG327700 FLC327700 FUY327700 GEU327700 GOQ327700 GYM327700 HII327700 HSE327700 ICA327700 ILW327700 IVS327700 JFO327700 JPK327700 JZG327700 KJC327700 KSY327700 LCU327700 LMQ327700 LWM327700 MGI327700 MQE327700 NAA327700 NJW327700 NTS327700 ODO327700 ONK327700 OXG327700 PHC327700 PQY327700 QAU327700 QKQ327700 QUM327700 REI327700 ROE327700 RYA327700 SHW327700 SRS327700 TBO327700 TLK327700 TVG327700 UFC327700 UOY327700 UYU327700 VIQ327700 VSM327700 WCI327700 WME327700 WWA327700 S393236 JO393236 TK393236 ADG393236 ANC393236 AWY393236 BGU393236 BQQ393236 CAM393236 CKI393236 CUE393236 DEA393236 DNW393236 DXS393236 EHO393236 ERK393236 FBG393236 FLC393236 FUY393236 GEU393236 GOQ393236 GYM393236 HII393236 HSE393236 ICA393236 ILW393236 IVS393236 JFO393236 JPK393236 JZG393236 KJC393236 KSY393236 LCU393236 LMQ393236 LWM393236 MGI393236 MQE393236 NAA393236 NJW393236 NTS393236 ODO393236 ONK393236 OXG393236 PHC393236 PQY393236 QAU393236 QKQ393236 QUM393236 REI393236 ROE393236 RYA393236 SHW393236 SRS393236 TBO393236 TLK393236 TVG393236 UFC393236 UOY393236 UYU393236 VIQ393236 VSM393236 WCI393236 WME393236 WWA393236 S458772 JO458772 TK458772 ADG458772 ANC458772 AWY458772 BGU458772 BQQ458772 CAM458772 CKI458772 CUE458772 DEA458772 DNW458772 DXS458772 EHO458772 ERK458772 FBG458772 FLC458772 FUY458772 GEU458772 GOQ458772 GYM458772 HII458772 HSE458772 ICA458772 ILW458772 IVS458772 JFO458772 JPK458772 JZG458772 KJC458772 KSY458772 LCU458772 LMQ458772 LWM458772 MGI458772 MQE458772 NAA458772 NJW458772 NTS458772 ODO458772 ONK458772 OXG458772 PHC458772 PQY458772 QAU458772 QKQ458772 QUM458772 REI458772 ROE458772 RYA458772 SHW458772 SRS458772 TBO458772 TLK458772 TVG458772 UFC458772 UOY458772 UYU458772 VIQ458772 VSM458772 WCI458772 WME458772 WWA458772 S524308 JO524308 TK524308 ADG524308 ANC524308 AWY524308 BGU524308 BQQ524308 CAM524308 CKI524308 CUE524308 DEA524308 DNW524308 DXS524308 EHO524308 ERK524308 FBG524308 FLC524308 FUY524308 GEU524308 GOQ524308 GYM524308 HII524308 HSE524308 ICA524308 ILW524308 IVS524308 JFO524308 JPK524308 JZG524308 KJC524308 KSY524308 LCU524308 LMQ524308 LWM524308 MGI524308 MQE524308 NAA524308 NJW524308 NTS524308 ODO524308 ONK524308 OXG524308 PHC524308 PQY524308 QAU524308 QKQ524308 QUM524308 REI524308 ROE524308 RYA524308 SHW524308 SRS524308 TBO524308 TLK524308 TVG524308 UFC524308 UOY524308 UYU524308 VIQ524308 VSM524308 WCI524308 WME524308 WWA524308 S589844 JO589844 TK589844 ADG589844 ANC589844 AWY589844 BGU589844 BQQ589844 CAM589844 CKI589844 CUE589844 DEA589844 DNW589844 DXS589844 EHO589844 ERK589844 FBG589844 FLC589844 FUY589844 GEU589844 GOQ589844 GYM589844 HII589844 HSE589844 ICA589844 ILW589844 IVS589844 JFO589844 JPK589844 JZG589844 KJC589844 KSY589844 LCU589844 LMQ589844 LWM589844 MGI589844 MQE589844 NAA589844 NJW589844 NTS589844 ODO589844 ONK589844 OXG589844 PHC589844 PQY589844 QAU589844 QKQ589844 QUM589844 REI589844 ROE589844 RYA589844 SHW589844 SRS589844 TBO589844 TLK589844 TVG589844 UFC589844 UOY589844 UYU589844 VIQ589844 VSM589844 WCI589844 WME589844 WWA589844 S655380 JO655380 TK655380 ADG655380 ANC655380 AWY655380 BGU655380 BQQ655380 CAM655380 CKI655380 CUE655380 DEA655380 DNW655380 DXS655380 EHO655380 ERK655380 FBG655380 FLC655380 FUY655380 GEU655380 GOQ655380 GYM655380 HII655380 HSE655380 ICA655380 ILW655380 IVS655380 JFO655380 JPK655380 JZG655380 KJC655380 KSY655380 LCU655380 LMQ655380 LWM655380 MGI655380 MQE655380 NAA655380 NJW655380 NTS655380 ODO655380 ONK655380 OXG655380 PHC655380 PQY655380 QAU655380 QKQ655380 QUM655380 REI655380 ROE655380 RYA655380 SHW655380 SRS655380 TBO655380 TLK655380 TVG655380 UFC655380 UOY655380 UYU655380 VIQ655380 VSM655380 WCI655380 WME655380 WWA655380 S720916 JO720916 TK720916 ADG720916 ANC720916 AWY720916 BGU720916 BQQ720916 CAM720916 CKI720916 CUE720916 DEA720916 DNW720916 DXS720916 EHO720916 ERK720916 FBG720916 FLC720916 FUY720916 GEU720916 GOQ720916 GYM720916 HII720916 HSE720916 ICA720916 ILW720916 IVS720916 JFO720916 JPK720916 JZG720916 KJC720916 KSY720916 LCU720916 LMQ720916 LWM720916 MGI720916 MQE720916 NAA720916 NJW720916 NTS720916 ODO720916 ONK720916 OXG720916 PHC720916 PQY720916 QAU720916 QKQ720916 QUM720916 REI720916 ROE720916 RYA720916 SHW720916 SRS720916 TBO720916 TLK720916 TVG720916 UFC720916 UOY720916 UYU720916 VIQ720916 VSM720916 WCI720916 WME720916 WWA720916 S786452 JO786452 TK786452 ADG786452 ANC786452 AWY786452 BGU786452 BQQ786452 CAM786452 CKI786452 CUE786452 DEA786452 DNW786452 DXS786452 EHO786452 ERK786452 FBG786452 FLC786452 FUY786452 GEU786452 GOQ786452 GYM786452 HII786452 HSE786452 ICA786452 ILW786452 IVS786452 JFO786452 JPK786452 JZG786452 KJC786452 KSY786452 LCU786452 LMQ786452 LWM786452 MGI786452 MQE786452 NAA786452 NJW786452 NTS786452 ODO786452 ONK786452 OXG786452 PHC786452 PQY786452 QAU786452 QKQ786452 QUM786452 REI786452 ROE786452 RYA786452 SHW786452 SRS786452 TBO786452 TLK786452 TVG786452 UFC786452 UOY786452 UYU786452 VIQ786452 VSM786452 WCI786452 WME786452 WWA786452 S851988 JO851988 TK851988 ADG851988 ANC851988 AWY851988 BGU851988 BQQ851988 CAM851988 CKI851988 CUE851988 DEA851988 DNW851988 DXS851988 EHO851988 ERK851988 FBG851988 FLC851988 FUY851988 GEU851988 GOQ851988 GYM851988 HII851988 HSE851988 ICA851988 ILW851988 IVS851988 JFO851988 JPK851988 JZG851988 KJC851988 KSY851988 LCU851988 LMQ851988 LWM851988 MGI851988 MQE851988 NAA851988 NJW851988 NTS851988 ODO851988 ONK851988 OXG851988 PHC851988 PQY851988 QAU851988 QKQ851988 QUM851988 REI851988 ROE851988 RYA851988 SHW851988 SRS851988 TBO851988 TLK851988 TVG851988 UFC851988 UOY851988 UYU851988 VIQ851988 VSM851988 WCI851988 WME851988 WWA851988 S917524 JO917524 TK917524 ADG917524 ANC917524 AWY917524 BGU917524 BQQ917524 CAM917524 CKI917524 CUE917524 DEA917524 DNW917524 DXS917524 EHO917524 ERK917524 FBG917524 FLC917524 FUY917524 GEU917524 GOQ917524 GYM917524 HII917524 HSE917524 ICA917524 ILW917524 IVS917524 JFO917524 JPK917524 JZG917524 KJC917524 KSY917524 LCU917524 LMQ917524 LWM917524 MGI917524 MQE917524 NAA917524 NJW917524 NTS917524 ODO917524 ONK917524 OXG917524 PHC917524 PQY917524 QAU917524 QKQ917524 QUM917524 REI917524 ROE917524 RYA917524 SHW917524 SRS917524 TBO917524 TLK917524 TVG917524 UFC917524 UOY917524 UYU917524 VIQ917524 VSM917524 WCI917524 WME917524 WWA917524 S983060 JO983060 TK983060 ADG983060 ANC983060 AWY983060 BGU983060 BQQ983060 CAM983060 CKI983060 CUE983060 DEA983060 DNW983060 DXS983060 EHO983060 ERK983060 FBG983060 FLC983060 FUY983060 GEU983060 GOQ983060 GYM983060 HII983060 HSE983060 ICA983060 ILW983060 IVS983060 JFO983060 JPK983060 JZG983060 KJC983060 KSY983060 LCU983060 LMQ983060 LWM983060 MGI983060 MQE983060 NAA983060 NJW983060 NTS983060 ODO983060 ONK983060 OXG983060 PHC983060 PQY983060 QAU983060 QKQ983060 QUM983060 REI983060 ROE983060 RYA983060 SHW983060 SRS983060 TBO983060 TLK983060 TVG983060 UFC983060 UOY983060 UYU983060 VIQ983060 VSM983060 WCI983060 WME983060 WWA983060 V65556 JR65556 TN65556 ADJ65556 ANF65556 AXB65556 BGX65556 BQT65556 CAP65556 CKL65556 CUH65556 DED65556 DNZ65556 DXV65556 EHR65556 ERN65556 FBJ65556 FLF65556 FVB65556 GEX65556 GOT65556 GYP65556 HIL65556 HSH65556 ICD65556 ILZ65556 IVV65556 JFR65556 JPN65556 JZJ65556 KJF65556 KTB65556 LCX65556 LMT65556 LWP65556 MGL65556 MQH65556 NAD65556 NJZ65556 NTV65556 ODR65556 ONN65556 OXJ65556 PHF65556 PRB65556 QAX65556 QKT65556 QUP65556 REL65556 ROH65556 RYD65556 SHZ65556 SRV65556 TBR65556 TLN65556 TVJ65556 UFF65556 UPB65556 UYX65556 VIT65556 VSP65556 WCL65556 WMH65556 WWD65556 V131092 JR131092 TN131092 ADJ131092 ANF131092 AXB131092 BGX131092 BQT131092 CAP131092 CKL131092 CUH131092 DED131092 DNZ131092 DXV131092 EHR131092 ERN131092 FBJ131092 FLF131092 FVB131092 GEX131092 GOT131092 GYP131092 HIL131092 HSH131092 ICD131092 ILZ131092 IVV131092 JFR131092 JPN131092 JZJ131092 KJF131092 KTB131092 LCX131092 LMT131092 LWP131092 MGL131092 MQH131092 NAD131092 NJZ131092 NTV131092 ODR131092 ONN131092 OXJ131092 PHF131092 PRB131092 QAX131092 QKT131092 QUP131092 REL131092 ROH131092 RYD131092 SHZ131092 SRV131092 TBR131092 TLN131092 TVJ131092 UFF131092 UPB131092 UYX131092 VIT131092 VSP131092 WCL131092 WMH131092 WWD131092 V196628 JR196628 TN196628 ADJ196628 ANF196628 AXB196628 BGX196628 BQT196628 CAP196628 CKL196628 CUH196628 DED196628 DNZ196628 DXV196628 EHR196628 ERN196628 FBJ196628 FLF196628 FVB196628 GEX196628 GOT196628 GYP196628 HIL196628 HSH196628 ICD196628 ILZ196628 IVV196628 JFR196628 JPN196628 JZJ196628 KJF196628 KTB196628 LCX196628 LMT196628 LWP196628 MGL196628 MQH196628 NAD196628 NJZ196628 NTV196628 ODR196628 ONN196628 OXJ196628 PHF196628 PRB196628 QAX196628 QKT196628 QUP196628 REL196628 ROH196628 RYD196628 SHZ196628 SRV196628 TBR196628 TLN196628 TVJ196628 UFF196628 UPB196628 UYX196628 VIT196628 VSP196628 WCL196628 WMH196628 WWD196628 V262164 JR262164 TN262164 ADJ262164 ANF262164 AXB262164 BGX262164 BQT262164 CAP262164 CKL262164 CUH262164 DED262164 DNZ262164 DXV262164 EHR262164 ERN262164 FBJ262164 FLF262164 FVB262164 GEX262164 GOT262164 GYP262164 HIL262164 HSH262164 ICD262164 ILZ262164 IVV262164 JFR262164 JPN262164 JZJ262164 KJF262164 KTB262164 LCX262164 LMT262164 LWP262164 MGL262164 MQH262164 NAD262164 NJZ262164 NTV262164 ODR262164 ONN262164 OXJ262164 PHF262164 PRB262164 QAX262164 QKT262164 QUP262164 REL262164 ROH262164 RYD262164 SHZ262164 SRV262164 TBR262164 TLN262164 TVJ262164 UFF262164 UPB262164 UYX262164 VIT262164 VSP262164 WCL262164 WMH262164 WWD262164 V327700 JR327700 TN327700 ADJ327700 ANF327700 AXB327700 BGX327700 BQT327700 CAP327700 CKL327700 CUH327700 DED327700 DNZ327700 DXV327700 EHR327700 ERN327700 FBJ327700 FLF327700 FVB327700 GEX327700 GOT327700 GYP327700 HIL327700 HSH327700 ICD327700 ILZ327700 IVV327700 JFR327700 JPN327700 JZJ327700 KJF327700 KTB327700 LCX327700 LMT327700 LWP327700 MGL327700 MQH327700 NAD327700 NJZ327700 NTV327700 ODR327700 ONN327700 OXJ327700 PHF327700 PRB327700 QAX327700 QKT327700 QUP327700 REL327700 ROH327700 RYD327700 SHZ327700 SRV327700 TBR327700 TLN327700 TVJ327700 UFF327700 UPB327700 UYX327700 VIT327700 VSP327700 WCL327700 WMH327700 WWD327700 V393236 JR393236 TN393236 ADJ393236 ANF393236 AXB393236 BGX393236 BQT393236 CAP393236 CKL393236 CUH393236 DED393236 DNZ393236 DXV393236 EHR393236 ERN393236 FBJ393236 FLF393236 FVB393236 GEX393236 GOT393236 GYP393236 HIL393236 HSH393236 ICD393236 ILZ393236 IVV393236 JFR393236 JPN393236 JZJ393236 KJF393236 KTB393236 LCX393236 LMT393236 LWP393236 MGL393236 MQH393236 NAD393236 NJZ393236 NTV393236 ODR393236 ONN393236 OXJ393236 PHF393236 PRB393236 QAX393236 QKT393236 QUP393236 REL393236 ROH393236 RYD393236 SHZ393236 SRV393236 TBR393236 TLN393236 TVJ393236 UFF393236 UPB393236 UYX393236 VIT393236 VSP393236 WCL393236 WMH393236 WWD393236 V458772 JR458772 TN458772 ADJ458772 ANF458772 AXB458772 BGX458772 BQT458772 CAP458772 CKL458772 CUH458772 DED458772 DNZ458772 DXV458772 EHR458772 ERN458772 FBJ458772 FLF458772 FVB458772 GEX458772 GOT458772 GYP458772 HIL458772 HSH458772 ICD458772 ILZ458772 IVV458772 JFR458772 JPN458772 JZJ458772 KJF458772 KTB458772 LCX458772 LMT458772 LWP458772 MGL458772 MQH458772 NAD458772 NJZ458772 NTV458772 ODR458772 ONN458772 OXJ458772 PHF458772 PRB458772 QAX458772 QKT458772 QUP458772 REL458772 ROH458772 RYD458772 SHZ458772 SRV458772 TBR458772 TLN458772 TVJ458772 UFF458772 UPB458772 UYX458772 VIT458772 VSP458772 WCL458772 WMH458772 WWD458772 V524308 JR524308 TN524308 ADJ524308 ANF524308 AXB524308 BGX524308 BQT524308 CAP524308 CKL524308 CUH524308 DED524308 DNZ524308 DXV524308 EHR524308 ERN524308 FBJ524308 FLF524308 FVB524308 GEX524308 GOT524308 GYP524308 HIL524308 HSH524308 ICD524308 ILZ524308 IVV524308 JFR524308 JPN524308 JZJ524308 KJF524308 KTB524308 LCX524308 LMT524308 LWP524308 MGL524308 MQH524308 NAD524308 NJZ524308 NTV524308 ODR524308 ONN524308 OXJ524308 PHF524308 PRB524308 QAX524308 QKT524308 QUP524308 REL524308 ROH524308 RYD524308 SHZ524308 SRV524308 TBR524308 TLN524308 TVJ524308 UFF524308 UPB524308 UYX524308 VIT524308 VSP524308 WCL524308 WMH524308 WWD524308 V589844 JR589844 TN589844 ADJ589844 ANF589844 AXB589844 BGX589844 BQT589844 CAP589844 CKL589844 CUH589844 DED589844 DNZ589844 DXV589844 EHR589844 ERN589844 FBJ589844 FLF589844 FVB589844 GEX589844 GOT589844 GYP589844 HIL589844 HSH589844 ICD589844 ILZ589844 IVV589844 JFR589844 JPN589844 JZJ589844 KJF589844 KTB589844 LCX589844 LMT589844 LWP589844 MGL589844 MQH589844 NAD589844 NJZ589844 NTV589844 ODR589844 ONN589844 OXJ589844 PHF589844 PRB589844 QAX589844 QKT589844 QUP589844 REL589844 ROH589844 RYD589844 SHZ589844 SRV589844 TBR589844 TLN589844 TVJ589844 UFF589844 UPB589844 UYX589844 VIT589844 VSP589844 WCL589844 WMH589844 WWD589844 V655380 JR655380 TN655380 ADJ655380 ANF655380 AXB655380 BGX655380 BQT655380 CAP655380 CKL655380 CUH655380 DED655380 DNZ655380 DXV655380 EHR655380 ERN655380 FBJ655380 FLF655380 FVB655380 GEX655380 GOT655380 GYP655380 HIL655380 HSH655380 ICD655380 ILZ655380 IVV655380 JFR655380 JPN655380 JZJ655380 KJF655380 KTB655380 LCX655380 LMT655380 LWP655380 MGL655380 MQH655380 NAD655380 NJZ655380 NTV655380 ODR655380 ONN655380 OXJ655380 PHF655380 PRB655380 QAX655380 QKT655380 QUP655380 REL655380 ROH655380 RYD655380 SHZ655380 SRV655380 TBR655380 TLN655380 TVJ655380 UFF655380 UPB655380 UYX655380 VIT655380 VSP655380 WCL655380 WMH655380 WWD655380 V720916 JR720916 TN720916 ADJ720916 ANF720916 AXB720916 BGX720916 BQT720916 CAP720916 CKL720916 CUH720916 DED720916 DNZ720916 DXV720916 EHR720916 ERN720916 FBJ720916 FLF720916 FVB720916 GEX720916 GOT720916 GYP720916 HIL720916 HSH720916 ICD720916 ILZ720916 IVV720916 JFR720916 JPN720916 JZJ720916 KJF720916 KTB720916 LCX720916 LMT720916 LWP720916 MGL720916 MQH720916 NAD720916 NJZ720916 NTV720916 ODR720916 ONN720916 OXJ720916 PHF720916 PRB720916 QAX720916 QKT720916 QUP720916 REL720916 ROH720916 RYD720916 SHZ720916 SRV720916 TBR720916 TLN720916 TVJ720916 UFF720916 UPB720916 UYX720916 VIT720916 VSP720916 WCL720916 WMH720916 WWD720916 V786452 JR786452 TN786452 ADJ786452 ANF786452 AXB786452 BGX786452 BQT786452 CAP786452 CKL786452 CUH786452 DED786452 DNZ786452 DXV786452 EHR786452 ERN786452 FBJ786452 FLF786452 FVB786452 GEX786452 GOT786452 GYP786452 HIL786452 HSH786452 ICD786452 ILZ786452 IVV786452 JFR786452 JPN786452 JZJ786452 KJF786452 KTB786452 LCX786452 LMT786452 LWP786452 MGL786452 MQH786452 NAD786452 NJZ786452 NTV786452 ODR786452 ONN786452 OXJ786452 PHF786452 PRB786452 QAX786452 QKT786452 QUP786452 REL786452 ROH786452 RYD786452 SHZ786452 SRV786452 TBR786452 TLN786452 TVJ786452 UFF786452 UPB786452 UYX786452 VIT786452 VSP786452 WCL786452 WMH786452 WWD786452 V851988 JR851988 TN851988 ADJ851988 ANF851988 AXB851988 BGX851988 BQT851988 CAP851988 CKL851988 CUH851988 DED851988 DNZ851988 DXV851988 EHR851988 ERN851988 FBJ851988 FLF851988 FVB851988 GEX851988 GOT851988 GYP851988 HIL851988 HSH851988 ICD851988 ILZ851988 IVV851988 JFR851988 JPN851988 JZJ851988 KJF851988 KTB851988 LCX851988 LMT851988 LWP851988 MGL851988 MQH851988 NAD851988 NJZ851988 NTV851988 ODR851988 ONN851988 OXJ851988 PHF851988 PRB851988 QAX851988 QKT851988 QUP851988 REL851988 ROH851988 RYD851988 SHZ851988 SRV851988 TBR851988 TLN851988 TVJ851988 UFF851988 UPB851988 UYX851988 VIT851988 VSP851988 WCL851988 WMH851988 WWD851988 V917524 JR917524 TN917524 ADJ917524 ANF917524 AXB917524 BGX917524 BQT917524 CAP917524 CKL917524 CUH917524 DED917524 DNZ917524 DXV917524 EHR917524 ERN917524 FBJ917524 FLF917524 FVB917524 GEX917524 GOT917524 GYP917524 HIL917524 HSH917524 ICD917524 ILZ917524 IVV917524 JFR917524 JPN917524 JZJ917524 KJF917524 KTB917524 LCX917524 LMT917524 LWP917524 MGL917524 MQH917524 NAD917524 NJZ917524 NTV917524 ODR917524 ONN917524 OXJ917524 PHF917524 PRB917524 QAX917524 QKT917524 QUP917524 REL917524 ROH917524 RYD917524 SHZ917524 SRV917524 TBR917524 TLN917524 TVJ917524 UFF917524 UPB917524 UYX917524 VIT917524 VSP917524 WCL917524 WMH917524 WWD917524 V983060 JR983060 TN983060 ADJ983060 ANF983060 AXB983060 BGX983060 BQT983060 CAP983060 CKL983060 CUH983060 DED983060 DNZ983060 DXV983060 EHR983060 ERN983060 FBJ983060 FLF983060 FVB983060 GEX983060 GOT983060 GYP983060 HIL983060 HSH983060 ICD983060 ILZ983060 IVV983060 JFR983060 JPN983060 JZJ983060 KJF983060 KTB983060 LCX983060 LMT983060 LWP983060 MGL983060 MQH983060 NAD983060 NJZ983060 NTV983060 ODR983060 ONN983060 OXJ983060 PHF983060 PRB983060 QAX983060 QKT983060 QUP983060 REL983060 ROH983060 RYD983060 SHZ983060 SRV983060 TBR983060 TLN983060 TVJ983060 UFF983060 UPB983060 UYX983060 VIT983060 VSP983060 WCL983060 WMH983060 C14:C18 C22 C24" xr:uid="{00000000-0002-0000-0600-000000000000}">
      <formula1>"□,■"</formula1>
    </dataValidation>
    <dataValidation imeMode="on" allowBlank="1" showInputMessage="1" showErrorMessage="1" sqref="I9:O9 S9:X9 E26:AA26 A28:C29" xr:uid="{00000000-0002-0000-0600-000001000000}"/>
    <dataValidation imeMode="halfAlpha" allowBlank="1" showInputMessage="1" showErrorMessage="1" sqref="I3:L3 I4:L4" xr:uid="{00000000-0002-0000-0600-000002000000}"/>
  </dataValidations>
  <pageMargins left="0.78740157480314965" right="0.59055118110236227" top="0.51181102362204722" bottom="0.51181102362204722" header="0.51181102362204722" footer="0.51181102362204722"/>
  <pageSetup paperSize="9" orientation="portrait" blackAndWhite="1" r:id="rId1"/>
  <headerFooter alignWithMargins="0">
    <oddFooter xml:space="preserve">&amp;R&amp;9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59999389629810485"/>
  </sheetPr>
  <dimension ref="A1:AD146"/>
  <sheetViews>
    <sheetView view="pageBreakPreview" zoomScaleNormal="100" zoomScaleSheetLayoutView="100" workbookViewId="0">
      <selection activeCell="H11" sqref="H11:AC11"/>
    </sheetView>
  </sheetViews>
  <sheetFormatPr defaultColWidth="9" defaultRowHeight="13.5"/>
  <cols>
    <col min="1" max="29" width="3" style="49" customWidth="1"/>
    <col min="30" max="16384" width="9" style="49"/>
  </cols>
  <sheetData>
    <row r="1" spans="1:29" ht="15" customHeight="1">
      <c r="A1" s="71" t="s">
        <v>333</v>
      </c>
      <c r="B1" s="62"/>
      <c r="C1" s="61"/>
      <c r="D1" s="61"/>
      <c r="E1" s="61"/>
      <c r="F1" s="61"/>
      <c r="G1" s="61"/>
      <c r="H1" s="61"/>
      <c r="I1" s="61"/>
      <c r="J1" s="61"/>
      <c r="K1" s="61"/>
      <c r="L1" s="61"/>
      <c r="M1" s="60"/>
      <c r="N1" s="60"/>
      <c r="O1" s="60"/>
      <c r="P1" s="60"/>
      <c r="Q1" s="60"/>
      <c r="R1" s="60"/>
      <c r="S1" s="60"/>
      <c r="T1" s="60"/>
      <c r="U1" s="60"/>
      <c r="V1" s="60"/>
      <c r="W1" s="60"/>
      <c r="X1" s="60"/>
      <c r="Y1" s="60"/>
      <c r="Z1" s="60"/>
      <c r="AA1" s="60"/>
      <c r="AB1" s="60"/>
      <c r="AC1" s="60"/>
    </row>
    <row r="2" spans="1:29" ht="15" customHeight="1">
      <c r="A2" s="62"/>
      <c r="B2" s="62"/>
      <c r="C2" s="61"/>
      <c r="D2" s="61"/>
      <c r="E2" s="61"/>
      <c r="F2" s="61"/>
      <c r="G2" s="61"/>
      <c r="H2" s="61"/>
      <c r="I2" s="61"/>
      <c r="J2" s="61"/>
      <c r="K2" s="61"/>
      <c r="L2" s="61"/>
      <c r="M2" s="60"/>
      <c r="N2" s="60"/>
      <c r="O2" s="60"/>
      <c r="P2" s="60"/>
      <c r="Q2" s="60"/>
      <c r="R2" s="60"/>
      <c r="S2" s="60"/>
      <c r="T2" s="60"/>
      <c r="U2" s="60"/>
      <c r="V2" s="60"/>
      <c r="W2" s="60"/>
      <c r="X2" s="60"/>
      <c r="Y2" s="60"/>
      <c r="Z2" s="60"/>
      <c r="AA2" s="60"/>
      <c r="AB2" s="60"/>
      <c r="AC2" s="60"/>
    </row>
    <row r="3" spans="1:29" ht="26.25" customHeight="1">
      <c r="A3" s="62"/>
      <c r="B3" s="62"/>
      <c r="C3" s="61"/>
      <c r="D3" s="61"/>
      <c r="E3" s="61"/>
      <c r="F3" s="61"/>
      <c r="G3" s="61"/>
      <c r="H3" s="61"/>
      <c r="I3" s="61"/>
      <c r="J3" s="61"/>
      <c r="K3" s="782" t="s">
        <v>223</v>
      </c>
      <c r="L3" s="778" t="s">
        <v>332</v>
      </c>
      <c r="M3" s="778"/>
      <c r="N3" s="778"/>
      <c r="O3" s="778"/>
      <c r="P3" s="778"/>
      <c r="Q3" s="778"/>
      <c r="R3" s="778"/>
      <c r="S3" s="778"/>
      <c r="T3" s="778"/>
      <c r="U3" s="779"/>
      <c r="V3" s="777" t="s">
        <v>331</v>
      </c>
      <c r="W3" s="778"/>
      <c r="X3" s="778"/>
      <c r="Y3" s="778"/>
      <c r="Z3" s="778"/>
      <c r="AA3" s="778"/>
      <c r="AB3" s="778"/>
      <c r="AC3" s="779"/>
    </row>
    <row r="4" spans="1:29" ht="33.75" customHeight="1">
      <c r="A4" s="62"/>
      <c r="B4" s="62"/>
      <c r="C4" s="61"/>
      <c r="D4" s="61"/>
      <c r="E4" s="61"/>
      <c r="F4" s="61"/>
      <c r="G4" s="61"/>
      <c r="H4" s="61"/>
      <c r="I4" s="61"/>
      <c r="J4" s="61"/>
      <c r="K4" s="783"/>
      <c r="L4" s="70"/>
      <c r="M4" s="69"/>
      <c r="N4" s="69"/>
      <c r="O4" s="69"/>
      <c r="P4" s="69"/>
      <c r="Q4" s="69"/>
      <c r="R4" s="69"/>
      <c r="S4" s="69"/>
      <c r="T4" s="69"/>
      <c r="U4" s="68"/>
      <c r="V4" s="777" t="s">
        <v>330</v>
      </c>
      <c r="W4" s="778"/>
      <c r="X4" s="67"/>
      <c r="Y4" s="67" t="s">
        <v>2</v>
      </c>
      <c r="Z4" s="67"/>
      <c r="AA4" s="67" t="s">
        <v>329</v>
      </c>
      <c r="AB4" s="67"/>
      <c r="AC4" s="66" t="s">
        <v>4</v>
      </c>
    </row>
    <row r="5" spans="1:29" ht="75" customHeight="1">
      <c r="A5" s="62"/>
      <c r="B5" s="62"/>
      <c r="C5" s="61"/>
      <c r="D5" s="61"/>
      <c r="E5" s="61"/>
      <c r="F5" s="61"/>
      <c r="G5" s="61"/>
      <c r="H5" s="61"/>
      <c r="I5" s="61"/>
      <c r="J5" s="61"/>
      <c r="K5" s="784"/>
      <c r="L5" s="65"/>
      <c r="M5" s="64"/>
      <c r="N5" s="64"/>
      <c r="O5" s="64"/>
      <c r="P5" s="64"/>
      <c r="Q5" s="64"/>
      <c r="R5" s="64"/>
      <c r="S5" s="64"/>
      <c r="T5" s="64"/>
      <c r="U5" s="63"/>
      <c r="V5" s="777" t="s">
        <v>328</v>
      </c>
      <c r="W5" s="778"/>
      <c r="X5" s="778"/>
      <c r="Y5" s="778"/>
      <c r="Z5" s="778"/>
      <c r="AA5" s="778"/>
      <c r="AB5" s="778"/>
      <c r="AC5" s="779"/>
    </row>
    <row r="6" spans="1:29" ht="15" customHeight="1">
      <c r="A6" s="62"/>
      <c r="B6" s="62"/>
      <c r="C6" s="61"/>
      <c r="D6" s="61"/>
      <c r="E6" s="61"/>
      <c r="F6" s="61"/>
      <c r="G6" s="61"/>
      <c r="H6" s="61"/>
      <c r="I6" s="61"/>
      <c r="J6" s="61"/>
      <c r="K6" s="61"/>
      <c r="L6" s="61"/>
      <c r="M6" s="60"/>
      <c r="N6" s="60"/>
      <c r="O6" s="60"/>
      <c r="P6" s="60"/>
      <c r="Q6" s="60"/>
      <c r="R6" s="60"/>
      <c r="S6" s="60"/>
      <c r="T6" s="60"/>
      <c r="U6" s="60"/>
      <c r="V6" s="60"/>
      <c r="W6" s="60"/>
      <c r="X6" s="60"/>
      <c r="Y6" s="60"/>
      <c r="Z6" s="60"/>
      <c r="AA6" s="60"/>
      <c r="AB6" s="60"/>
      <c r="AC6" s="60"/>
    </row>
    <row r="7" spans="1:29" ht="15" customHeight="1">
      <c r="A7" s="785" t="s">
        <v>327</v>
      </c>
      <c r="B7" s="785"/>
      <c r="C7" s="785"/>
      <c r="D7" s="785"/>
      <c r="E7" s="785"/>
      <c r="F7" s="785"/>
      <c r="G7" s="785"/>
      <c r="H7" s="785"/>
      <c r="I7" s="785"/>
      <c r="J7" s="785"/>
      <c r="K7" s="785"/>
      <c r="L7" s="785"/>
      <c r="M7" s="785"/>
      <c r="N7" s="785"/>
      <c r="O7" s="785"/>
      <c r="P7" s="785"/>
      <c r="Q7" s="785"/>
      <c r="R7" s="785"/>
      <c r="S7" s="785"/>
      <c r="T7" s="785"/>
      <c r="U7" s="785"/>
      <c r="V7" s="785"/>
      <c r="W7" s="785"/>
      <c r="X7" s="785"/>
      <c r="Y7" s="785"/>
      <c r="Z7" s="785"/>
      <c r="AA7" s="785"/>
      <c r="AB7" s="785"/>
      <c r="AC7" s="785"/>
    </row>
    <row r="8" spans="1:29" ht="15" customHeight="1">
      <c r="A8" s="786" t="s">
        <v>7</v>
      </c>
      <c r="B8" s="786"/>
      <c r="C8" s="787"/>
      <c r="D8" s="787"/>
      <c r="E8" s="787"/>
      <c r="F8" s="787"/>
      <c r="G8" s="787"/>
      <c r="H8" s="787"/>
      <c r="I8" s="787"/>
      <c r="J8" s="787"/>
      <c r="K8" s="787"/>
      <c r="L8" s="787"/>
      <c r="M8" s="787"/>
      <c r="N8" s="787"/>
      <c r="O8" s="787"/>
      <c r="P8" s="787"/>
      <c r="Q8" s="787"/>
      <c r="R8" s="787"/>
      <c r="S8" s="60"/>
      <c r="T8" s="60"/>
      <c r="U8" s="60"/>
      <c r="V8" s="60"/>
      <c r="W8" s="60"/>
      <c r="X8" s="60"/>
      <c r="Y8" s="60"/>
      <c r="Z8" s="60"/>
      <c r="AA8" s="60"/>
      <c r="AB8" s="60"/>
      <c r="AC8" s="60"/>
    </row>
    <row r="9" spans="1:29" ht="15" customHeight="1">
      <c r="A9" s="59" t="s">
        <v>8</v>
      </c>
      <c r="B9" s="59"/>
      <c r="C9" s="59"/>
      <c r="D9" s="59"/>
      <c r="E9" s="59"/>
      <c r="F9" s="59"/>
      <c r="G9" s="59"/>
      <c r="H9" s="788"/>
      <c r="I9" s="788"/>
      <c r="J9" s="788"/>
      <c r="K9" s="788"/>
      <c r="L9" s="788"/>
      <c r="M9" s="788"/>
      <c r="N9" s="788"/>
      <c r="O9" s="788"/>
      <c r="P9" s="788"/>
      <c r="Q9" s="788"/>
      <c r="R9" s="788"/>
      <c r="S9" s="788"/>
      <c r="T9" s="788"/>
      <c r="U9" s="788"/>
      <c r="V9" s="788"/>
      <c r="W9" s="788"/>
      <c r="X9" s="788"/>
      <c r="Y9" s="788"/>
      <c r="Z9" s="788"/>
      <c r="AA9" s="788"/>
      <c r="AB9" s="788"/>
      <c r="AC9" s="788"/>
    </row>
    <row r="10" spans="1:29" ht="15" customHeight="1">
      <c r="A10" s="51"/>
      <c r="B10" s="51" t="s">
        <v>9</v>
      </c>
      <c r="C10" s="51"/>
      <c r="D10" s="51"/>
      <c r="E10" s="51"/>
      <c r="F10" s="51"/>
      <c r="G10" s="51"/>
      <c r="H10" s="781">
        <f>第二面!K4</f>
        <v>0</v>
      </c>
      <c r="I10" s="781"/>
      <c r="J10" s="781"/>
      <c r="K10" s="781"/>
      <c r="L10" s="781"/>
      <c r="M10" s="781"/>
      <c r="N10" s="781"/>
      <c r="O10" s="781"/>
      <c r="P10" s="781"/>
      <c r="Q10" s="781"/>
      <c r="R10" s="781"/>
      <c r="S10" s="781"/>
      <c r="T10" s="781"/>
      <c r="U10" s="781"/>
      <c r="V10" s="781"/>
      <c r="W10" s="781"/>
      <c r="X10" s="781"/>
      <c r="Y10" s="781"/>
      <c r="Z10" s="781"/>
      <c r="AA10" s="781"/>
      <c r="AB10" s="781"/>
      <c r="AC10" s="781"/>
    </row>
    <row r="11" spans="1:29" ht="15" customHeight="1">
      <c r="A11" s="51"/>
      <c r="B11" s="51" t="s">
        <v>10</v>
      </c>
      <c r="C11" s="51"/>
      <c r="D11" s="51"/>
      <c r="E11" s="51"/>
      <c r="F11" s="51"/>
      <c r="G11" s="51"/>
      <c r="H11" s="781">
        <f>第二面!K5</f>
        <v>0</v>
      </c>
      <c r="I11" s="781"/>
      <c r="J11" s="781"/>
      <c r="K11" s="781"/>
      <c r="L11" s="781"/>
      <c r="M11" s="781"/>
      <c r="N11" s="781"/>
      <c r="O11" s="781"/>
      <c r="P11" s="781"/>
      <c r="Q11" s="781"/>
      <c r="R11" s="781"/>
      <c r="S11" s="781"/>
      <c r="T11" s="781"/>
      <c r="U11" s="781"/>
      <c r="V11" s="781"/>
      <c r="W11" s="781"/>
      <c r="X11" s="781"/>
      <c r="Y11" s="781"/>
      <c r="Z11" s="781"/>
      <c r="AA11" s="781"/>
      <c r="AB11" s="781"/>
      <c r="AC11" s="781"/>
    </row>
    <row r="12" spans="1:29" ht="15" customHeight="1">
      <c r="A12" s="51"/>
      <c r="B12" s="51" t="s">
        <v>11</v>
      </c>
      <c r="C12" s="51"/>
      <c r="D12" s="51"/>
      <c r="E12" s="51"/>
      <c r="F12" s="51"/>
      <c r="G12" s="51"/>
      <c r="H12" s="790">
        <f>第二面!K6</f>
        <v>0</v>
      </c>
      <c r="I12" s="790"/>
      <c r="J12" s="790"/>
      <c r="K12" s="275" t="s">
        <v>326</v>
      </c>
      <c r="L12" s="276"/>
      <c r="M12" s="277"/>
      <c r="N12" s="275"/>
      <c r="O12" s="789">
        <f>第二面!K7</f>
        <v>0</v>
      </c>
      <c r="P12" s="789"/>
      <c r="Q12" s="789"/>
      <c r="R12" s="789"/>
      <c r="S12" s="789"/>
      <c r="T12" s="789"/>
      <c r="U12" s="789"/>
      <c r="V12" s="789"/>
      <c r="W12" s="789"/>
      <c r="X12" s="789"/>
      <c r="Y12" s="789"/>
      <c r="Z12" s="789"/>
      <c r="AA12" s="789"/>
      <c r="AB12" s="789"/>
      <c r="AC12" s="789"/>
    </row>
    <row r="13" spans="1:29" ht="15" customHeight="1">
      <c r="A13" s="51"/>
      <c r="B13" s="51"/>
      <c r="C13" s="51"/>
      <c r="D13" s="51"/>
      <c r="E13" s="51"/>
      <c r="F13" s="51"/>
      <c r="G13" s="51"/>
      <c r="H13" s="780"/>
      <c r="I13" s="780"/>
      <c r="J13" s="780"/>
      <c r="K13" s="780"/>
      <c r="L13" s="780"/>
      <c r="M13" s="57"/>
      <c r="N13" s="57"/>
      <c r="O13" s="57"/>
      <c r="P13" s="57"/>
      <c r="Q13" s="57"/>
      <c r="R13" s="57"/>
      <c r="S13" s="56"/>
      <c r="T13" s="56"/>
      <c r="U13" s="56"/>
      <c r="V13" s="56"/>
      <c r="W13" s="56"/>
      <c r="X13" s="56"/>
      <c r="Y13" s="56"/>
      <c r="Z13" s="56"/>
      <c r="AA13" s="56"/>
      <c r="AB13" s="56"/>
      <c r="AC13" s="56"/>
    </row>
    <row r="14" spans="1:29" ht="15" customHeight="1">
      <c r="A14" s="59" t="s">
        <v>14</v>
      </c>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row>
    <row r="15" spans="1:29" ht="15" customHeight="1">
      <c r="A15" s="51"/>
      <c r="B15" s="51" t="s">
        <v>322</v>
      </c>
      <c r="C15" s="51"/>
      <c r="D15" s="51"/>
      <c r="E15" s="51"/>
      <c r="F15" s="53"/>
      <c r="G15" s="53"/>
      <c r="H15" s="82"/>
      <c r="I15" s="83" t="s">
        <v>321</v>
      </c>
      <c r="J15" s="771">
        <f>第二面!L11</f>
        <v>0</v>
      </c>
      <c r="K15" s="771"/>
      <c r="L15" s="772" t="s">
        <v>320</v>
      </c>
      <c r="M15" s="772"/>
      <c r="N15" s="772"/>
      <c r="O15" s="772"/>
      <c r="P15" s="772"/>
      <c r="Q15" s="773">
        <f>第二面!T11</f>
        <v>0</v>
      </c>
      <c r="R15" s="773"/>
      <c r="S15" s="773"/>
      <c r="T15" s="772" t="s">
        <v>319</v>
      </c>
      <c r="U15" s="772"/>
      <c r="V15" s="772"/>
      <c r="W15" s="771">
        <f>第二面!Z11</f>
        <v>0</v>
      </c>
      <c r="X15" s="771"/>
      <c r="Y15" s="771"/>
      <c r="Z15" s="771"/>
      <c r="AA15" s="771"/>
      <c r="AB15" s="771"/>
      <c r="AC15" s="82" t="s">
        <v>5</v>
      </c>
    </row>
    <row r="16" spans="1:29" ht="15" customHeight="1">
      <c r="A16" s="51"/>
      <c r="B16" s="51" t="s">
        <v>10</v>
      </c>
      <c r="C16" s="51"/>
      <c r="D16" s="51"/>
      <c r="E16" s="51"/>
      <c r="F16" s="52"/>
      <c r="G16" s="52"/>
      <c r="H16" s="770">
        <f>第二面!K12</f>
        <v>0</v>
      </c>
      <c r="I16" s="770"/>
      <c r="J16" s="770"/>
      <c r="K16" s="770"/>
      <c r="L16" s="770"/>
      <c r="M16" s="770"/>
      <c r="N16" s="770"/>
      <c r="O16" s="770"/>
      <c r="P16" s="770"/>
      <c r="Q16" s="770"/>
      <c r="R16" s="770"/>
      <c r="S16" s="770"/>
      <c r="T16" s="770"/>
      <c r="U16" s="770"/>
      <c r="V16" s="770"/>
      <c r="W16" s="770"/>
      <c r="X16" s="770"/>
      <c r="Y16" s="770"/>
      <c r="Z16" s="770"/>
      <c r="AA16" s="770"/>
      <c r="AB16" s="770"/>
      <c r="AC16" s="770"/>
    </row>
    <row r="17" spans="1:30" ht="15" customHeight="1">
      <c r="A17" s="51"/>
      <c r="B17" s="51" t="s">
        <v>317</v>
      </c>
      <c r="C17" s="51"/>
      <c r="D17" s="51"/>
      <c r="E17" s="51"/>
      <c r="F17" s="51"/>
      <c r="G17" s="51"/>
      <c r="H17" s="82"/>
      <c r="I17" s="96"/>
      <c r="J17" s="771">
        <f>第二面!L13</f>
        <v>0</v>
      </c>
      <c r="K17" s="771"/>
      <c r="L17" s="772" t="s">
        <v>316</v>
      </c>
      <c r="M17" s="772"/>
      <c r="N17" s="772"/>
      <c r="O17" s="772"/>
      <c r="P17" s="772"/>
      <c r="Q17" s="771">
        <f>第二面!T13</f>
        <v>0</v>
      </c>
      <c r="R17" s="771"/>
      <c r="S17" s="771"/>
      <c r="T17" s="772" t="s">
        <v>315</v>
      </c>
      <c r="U17" s="772"/>
      <c r="V17" s="772"/>
      <c r="W17" s="772"/>
      <c r="X17" s="771">
        <f>第二面!AA13</f>
        <v>0</v>
      </c>
      <c r="Y17" s="771"/>
      <c r="Z17" s="771"/>
      <c r="AA17" s="771"/>
      <c r="AB17" s="771"/>
      <c r="AC17" s="82" t="s">
        <v>5</v>
      </c>
    </row>
    <row r="18" spans="1:30" ht="15" customHeight="1">
      <c r="A18" s="51"/>
      <c r="B18" s="51"/>
      <c r="C18" s="51"/>
      <c r="D18" s="51"/>
      <c r="E18" s="51"/>
      <c r="F18" s="51"/>
      <c r="G18" s="51"/>
      <c r="H18" s="775">
        <f>第二面!K14</f>
        <v>0</v>
      </c>
      <c r="I18" s="775"/>
      <c r="J18" s="775"/>
      <c r="K18" s="775"/>
      <c r="L18" s="775"/>
      <c r="M18" s="775"/>
      <c r="N18" s="775"/>
      <c r="O18" s="775"/>
      <c r="P18" s="775"/>
      <c r="Q18" s="775"/>
      <c r="R18" s="775"/>
      <c r="S18" s="775"/>
      <c r="T18" s="775"/>
      <c r="U18" s="775"/>
      <c r="V18" s="775"/>
      <c r="W18" s="775"/>
      <c r="X18" s="775"/>
      <c r="Y18" s="775"/>
      <c r="Z18" s="775"/>
      <c r="AA18" s="775"/>
      <c r="AB18" s="775"/>
      <c r="AC18" s="775"/>
    </row>
    <row r="19" spans="1:30" ht="15" customHeight="1">
      <c r="A19" s="51"/>
      <c r="B19" s="51" t="s">
        <v>22</v>
      </c>
      <c r="C19" s="51"/>
      <c r="D19" s="51"/>
      <c r="E19" s="51"/>
      <c r="F19" s="51"/>
      <c r="G19" s="51"/>
      <c r="H19" s="773">
        <f>第二面!K15</f>
        <v>0</v>
      </c>
      <c r="I19" s="773"/>
      <c r="J19" s="773"/>
      <c r="K19" s="84" t="s">
        <v>314</v>
      </c>
      <c r="L19" s="96"/>
      <c r="M19" s="96"/>
      <c r="N19" s="84"/>
      <c r="O19" s="776">
        <f>第二面!K16</f>
        <v>0</v>
      </c>
      <c r="P19" s="776"/>
      <c r="Q19" s="776"/>
      <c r="R19" s="776"/>
      <c r="S19" s="776"/>
      <c r="T19" s="776"/>
      <c r="U19" s="776"/>
      <c r="V19" s="776"/>
      <c r="W19" s="776"/>
      <c r="X19" s="776"/>
      <c r="Y19" s="776"/>
      <c r="Z19" s="776"/>
      <c r="AA19" s="776"/>
      <c r="AB19" s="776"/>
      <c r="AC19" s="776"/>
    </row>
    <row r="20" spans="1:30" ht="15" customHeight="1">
      <c r="A20" s="51"/>
      <c r="B20" s="51" t="s">
        <v>24</v>
      </c>
      <c r="C20" s="51"/>
      <c r="D20" s="51"/>
      <c r="E20" s="51"/>
      <c r="F20" s="51"/>
      <c r="G20" s="51"/>
      <c r="H20" s="776">
        <f>第二面!K17</f>
        <v>0</v>
      </c>
      <c r="I20" s="776"/>
      <c r="J20" s="776"/>
      <c r="K20" s="776"/>
      <c r="L20" s="776"/>
      <c r="M20" s="85"/>
      <c r="N20" s="85"/>
      <c r="O20" s="85"/>
      <c r="P20" s="85"/>
      <c r="Q20" s="85"/>
      <c r="R20" s="85"/>
      <c r="S20" s="82"/>
      <c r="T20" s="82"/>
      <c r="U20" s="82"/>
      <c r="V20" s="82"/>
      <c r="W20" s="82"/>
      <c r="X20" s="82"/>
      <c r="Y20" s="82"/>
      <c r="Z20" s="82"/>
      <c r="AA20" s="82"/>
      <c r="AB20" s="82"/>
      <c r="AC20" s="82"/>
      <c r="AD20" s="107"/>
    </row>
    <row r="21" spans="1:30" ht="15" customHeight="1">
      <c r="A21" s="59" t="s">
        <v>325</v>
      </c>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row>
    <row r="22" spans="1:30" ht="15" customHeight="1">
      <c r="A22" s="51"/>
      <c r="B22" s="51" t="s">
        <v>26</v>
      </c>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row>
    <row r="23" spans="1:30" ht="15" customHeight="1">
      <c r="A23" s="51"/>
      <c r="B23" s="51" t="s">
        <v>322</v>
      </c>
      <c r="C23" s="51"/>
      <c r="D23" s="51"/>
      <c r="E23" s="51"/>
      <c r="F23" s="53"/>
      <c r="G23" s="53"/>
      <c r="H23" s="82"/>
      <c r="I23" s="83" t="s">
        <v>321</v>
      </c>
      <c r="J23" s="771">
        <f>第二面!L21</f>
        <v>0</v>
      </c>
      <c r="K23" s="771"/>
      <c r="L23" s="772" t="s">
        <v>320</v>
      </c>
      <c r="M23" s="772"/>
      <c r="N23" s="772"/>
      <c r="O23" s="772"/>
      <c r="P23" s="772"/>
      <c r="Q23" s="773">
        <f>第二面!T21</f>
        <v>0</v>
      </c>
      <c r="R23" s="773"/>
      <c r="S23" s="773"/>
      <c r="T23" s="772" t="s">
        <v>319</v>
      </c>
      <c r="U23" s="772"/>
      <c r="V23" s="772"/>
      <c r="W23" s="771">
        <f>第二面!Z21</f>
        <v>0</v>
      </c>
      <c r="X23" s="771"/>
      <c r="Y23" s="771"/>
      <c r="Z23" s="771"/>
      <c r="AA23" s="771"/>
      <c r="AB23" s="771"/>
      <c r="AC23" s="82" t="s">
        <v>5</v>
      </c>
    </row>
    <row r="24" spans="1:30" ht="15" customHeight="1">
      <c r="A24" s="51"/>
      <c r="B24" s="51" t="s">
        <v>324</v>
      </c>
      <c r="C24" s="51"/>
      <c r="D24" s="51"/>
      <c r="E24" s="51"/>
      <c r="F24" s="52"/>
      <c r="G24" s="52"/>
      <c r="H24" s="770">
        <f>第二面!K22</f>
        <v>0</v>
      </c>
      <c r="I24" s="770"/>
      <c r="J24" s="770"/>
      <c r="K24" s="770"/>
      <c r="L24" s="770"/>
      <c r="M24" s="770"/>
      <c r="N24" s="770"/>
      <c r="O24" s="770"/>
      <c r="P24" s="770"/>
      <c r="Q24" s="770"/>
      <c r="R24" s="770"/>
      <c r="S24" s="770"/>
      <c r="T24" s="770"/>
      <c r="U24" s="770"/>
      <c r="V24" s="770"/>
      <c r="W24" s="770"/>
      <c r="X24" s="770"/>
      <c r="Y24" s="770"/>
      <c r="Z24" s="770"/>
      <c r="AA24" s="770"/>
      <c r="AB24" s="770"/>
      <c r="AC24" s="770"/>
    </row>
    <row r="25" spans="1:30" ht="15" customHeight="1">
      <c r="A25" s="51"/>
      <c r="B25" s="51" t="s">
        <v>317</v>
      </c>
      <c r="C25" s="51"/>
      <c r="D25" s="51"/>
      <c r="E25" s="51"/>
      <c r="F25" s="51"/>
      <c r="G25" s="51"/>
      <c r="H25" s="82"/>
      <c r="I25" s="96"/>
      <c r="J25" s="771">
        <f>第二面!L23</f>
        <v>0</v>
      </c>
      <c r="K25" s="771"/>
      <c r="L25" s="772" t="s">
        <v>316</v>
      </c>
      <c r="M25" s="772"/>
      <c r="N25" s="772"/>
      <c r="O25" s="772"/>
      <c r="P25" s="772"/>
      <c r="Q25" s="771">
        <f>第二面!T23</f>
        <v>0</v>
      </c>
      <c r="R25" s="771"/>
      <c r="S25" s="771"/>
      <c r="T25" s="772" t="s">
        <v>315</v>
      </c>
      <c r="U25" s="772"/>
      <c r="V25" s="772"/>
      <c r="W25" s="772"/>
      <c r="X25" s="771">
        <f>第二面!AA23</f>
        <v>0</v>
      </c>
      <c r="Y25" s="771"/>
      <c r="Z25" s="771"/>
      <c r="AA25" s="771"/>
      <c r="AB25" s="771"/>
      <c r="AC25" s="82" t="s">
        <v>5</v>
      </c>
    </row>
    <row r="26" spans="1:30" ht="15" customHeight="1">
      <c r="A26" s="51"/>
      <c r="B26" s="51"/>
      <c r="C26" s="51"/>
      <c r="D26" s="51"/>
      <c r="E26" s="51"/>
      <c r="F26" s="51"/>
      <c r="G26" s="51"/>
      <c r="H26" s="775">
        <f>第二面!K24</f>
        <v>0</v>
      </c>
      <c r="I26" s="775"/>
      <c r="J26" s="775"/>
      <c r="K26" s="775"/>
      <c r="L26" s="775"/>
      <c r="M26" s="775"/>
      <c r="N26" s="775"/>
      <c r="O26" s="775"/>
      <c r="P26" s="775"/>
      <c r="Q26" s="775"/>
      <c r="R26" s="775"/>
      <c r="S26" s="775"/>
      <c r="T26" s="775"/>
      <c r="U26" s="775"/>
      <c r="V26" s="775"/>
      <c r="W26" s="775"/>
      <c r="X26" s="775"/>
      <c r="Y26" s="775"/>
      <c r="Z26" s="775"/>
      <c r="AA26" s="775"/>
      <c r="AB26" s="775"/>
      <c r="AC26" s="775"/>
    </row>
    <row r="27" spans="1:30" ht="15" customHeight="1">
      <c r="A27" s="51"/>
      <c r="B27" s="51" t="s">
        <v>22</v>
      </c>
      <c r="C27" s="51"/>
      <c r="D27" s="51"/>
      <c r="E27" s="51"/>
      <c r="F27" s="51"/>
      <c r="G27" s="51"/>
      <c r="H27" s="773">
        <f>第二面!K25</f>
        <v>0</v>
      </c>
      <c r="I27" s="773"/>
      <c r="J27" s="773"/>
      <c r="K27" s="84" t="s">
        <v>314</v>
      </c>
      <c r="L27" s="96"/>
      <c r="M27" s="96"/>
      <c r="N27" s="84"/>
      <c r="O27" s="776">
        <f>第二面!K26</f>
        <v>0</v>
      </c>
      <c r="P27" s="776"/>
      <c r="Q27" s="776"/>
      <c r="R27" s="776"/>
      <c r="S27" s="776"/>
      <c r="T27" s="776"/>
      <c r="U27" s="776"/>
      <c r="V27" s="776"/>
      <c r="W27" s="776"/>
      <c r="X27" s="776"/>
      <c r="Y27" s="776"/>
      <c r="Z27" s="776"/>
      <c r="AA27" s="776"/>
      <c r="AB27" s="776"/>
      <c r="AC27" s="776"/>
    </row>
    <row r="28" spans="1:30" ht="15" customHeight="1">
      <c r="A28" s="51"/>
      <c r="B28" s="51" t="s">
        <v>24</v>
      </c>
      <c r="C28" s="51"/>
      <c r="D28" s="51"/>
      <c r="E28" s="51"/>
      <c r="F28" s="51"/>
      <c r="G28" s="51"/>
      <c r="H28" s="776">
        <f>第二面!K27</f>
        <v>0</v>
      </c>
      <c r="I28" s="776"/>
      <c r="J28" s="776"/>
      <c r="K28" s="776"/>
      <c r="L28" s="776"/>
      <c r="M28" s="85"/>
      <c r="N28" s="85"/>
      <c r="O28" s="85"/>
      <c r="P28" s="85"/>
      <c r="Q28" s="85"/>
      <c r="R28" s="85"/>
      <c r="S28" s="85"/>
      <c r="T28" s="85"/>
      <c r="U28" s="85"/>
      <c r="V28" s="85"/>
      <c r="W28" s="85"/>
      <c r="X28" s="85"/>
      <c r="Y28" s="85"/>
      <c r="Z28" s="85"/>
      <c r="AA28" s="85"/>
      <c r="AB28" s="85"/>
      <c r="AC28" s="85"/>
    </row>
    <row r="29" spans="1:30" ht="15" customHeight="1">
      <c r="A29" s="51"/>
      <c r="B29" s="51" t="s">
        <v>323</v>
      </c>
      <c r="C29" s="51"/>
      <c r="D29" s="51"/>
      <c r="E29" s="51"/>
      <c r="F29" s="51"/>
      <c r="G29" s="51"/>
      <c r="H29" s="85"/>
      <c r="I29" s="85"/>
      <c r="J29" s="85"/>
      <c r="K29" s="85"/>
      <c r="L29" s="776">
        <f>第二面!K28</f>
        <v>0</v>
      </c>
      <c r="M29" s="776"/>
      <c r="N29" s="776"/>
      <c r="O29" s="776"/>
      <c r="P29" s="776"/>
      <c r="Q29" s="776"/>
      <c r="R29" s="776"/>
      <c r="S29" s="776"/>
      <c r="T29" s="776"/>
      <c r="U29" s="776"/>
      <c r="V29" s="776"/>
      <c r="W29" s="776"/>
      <c r="X29" s="776"/>
      <c r="Y29" s="776"/>
      <c r="Z29" s="776"/>
      <c r="AA29" s="776"/>
      <c r="AB29" s="776"/>
      <c r="AC29" s="776"/>
    </row>
    <row r="30" spans="1:30" ht="15" customHeight="1">
      <c r="A30" s="54"/>
      <c r="B30" s="54" t="s">
        <v>30</v>
      </c>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row>
    <row r="31" spans="1:30" ht="15" customHeight="1">
      <c r="A31" s="51"/>
      <c r="B31" s="51" t="s">
        <v>322</v>
      </c>
      <c r="C31" s="51"/>
      <c r="D31" s="51"/>
      <c r="E31" s="51"/>
      <c r="F31" s="53"/>
      <c r="G31" s="53"/>
      <c r="H31" s="82"/>
      <c r="I31" s="83" t="s">
        <v>321</v>
      </c>
      <c r="J31" s="771">
        <f>第二面!L31</f>
        <v>0</v>
      </c>
      <c r="K31" s="771"/>
      <c r="L31" s="772" t="s">
        <v>320</v>
      </c>
      <c r="M31" s="772"/>
      <c r="N31" s="772"/>
      <c r="O31" s="772"/>
      <c r="P31" s="772"/>
      <c r="Q31" s="773">
        <f>第二面!T31</f>
        <v>0</v>
      </c>
      <c r="R31" s="773"/>
      <c r="S31" s="773"/>
      <c r="T31" s="772" t="s">
        <v>319</v>
      </c>
      <c r="U31" s="772"/>
      <c r="V31" s="772"/>
      <c r="W31" s="771">
        <f>第二面!Z31</f>
        <v>0</v>
      </c>
      <c r="X31" s="771"/>
      <c r="Y31" s="771"/>
      <c r="Z31" s="771"/>
      <c r="AA31" s="771"/>
      <c r="AB31" s="771"/>
      <c r="AC31" s="82" t="s">
        <v>5</v>
      </c>
    </row>
    <row r="32" spans="1:30" ht="15" customHeight="1">
      <c r="A32" s="51"/>
      <c r="B32" s="51" t="s">
        <v>324</v>
      </c>
      <c r="C32" s="51"/>
      <c r="D32" s="51"/>
      <c r="E32" s="51"/>
      <c r="F32" s="52"/>
      <c r="G32" s="52"/>
      <c r="H32" s="770">
        <f>第二面!K32</f>
        <v>0</v>
      </c>
      <c r="I32" s="770"/>
      <c r="J32" s="770"/>
      <c r="K32" s="770"/>
      <c r="L32" s="770"/>
      <c r="M32" s="770"/>
      <c r="N32" s="770"/>
      <c r="O32" s="770"/>
      <c r="P32" s="770"/>
      <c r="Q32" s="770"/>
      <c r="R32" s="770"/>
      <c r="S32" s="770"/>
      <c r="T32" s="770"/>
      <c r="U32" s="770"/>
      <c r="V32" s="770"/>
      <c r="W32" s="770"/>
      <c r="X32" s="770"/>
      <c r="Y32" s="770"/>
      <c r="Z32" s="770"/>
      <c r="AA32" s="770"/>
      <c r="AB32" s="770"/>
      <c r="AC32" s="770"/>
    </row>
    <row r="33" spans="1:29" ht="15" customHeight="1">
      <c r="A33" s="51"/>
      <c r="B33" s="51" t="s">
        <v>317</v>
      </c>
      <c r="C33" s="51"/>
      <c r="D33" s="51"/>
      <c r="E33" s="51"/>
      <c r="F33" s="51"/>
      <c r="G33" s="51"/>
      <c r="H33" s="82"/>
      <c r="I33" s="96"/>
      <c r="J33" s="771">
        <f>第二面!L33</f>
        <v>0</v>
      </c>
      <c r="K33" s="771"/>
      <c r="L33" s="772" t="s">
        <v>316</v>
      </c>
      <c r="M33" s="772"/>
      <c r="N33" s="772"/>
      <c r="O33" s="772"/>
      <c r="P33" s="772"/>
      <c r="Q33" s="771">
        <f>第二面!T33</f>
        <v>0</v>
      </c>
      <c r="R33" s="771"/>
      <c r="S33" s="771"/>
      <c r="T33" s="772" t="s">
        <v>315</v>
      </c>
      <c r="U33" s="772"/>
      <c r="V33" s="772"/>
      <c r="W33" s="772"/>
      <c r="X33" s="771">
        <f>第二面!AA33</f>
        <v>0</v>
      </c>
      <c r="Y33" s="771"/>
      <c r="Z33" s="771"/>
      <c r="AA33" s="771"/>
      <c r="AB33" s="771"/>
      <c r="AC33" s="82" t="s">
        <v>5</v>
      </c>
    </row>
    <row r="34" spans="1:29" ht="15" customHeight="1">
      <c r="A34" s="51"/>
      <c r="B34" s="51"/>
      <c r="C34" s="51"/>
      <c r="D34" s="51"/>
      <c r="E34" s="51"/>
      <c r="F34" s="51"/>
      <c r="G34" s="51"/>
      <c r="H34" s="775">
        <f>第二面!K34</f>
        <v>0</v>
      </c>
      <c r="I34" s="775"/>
      <c r="J34" s="775"/>
      <c r="K34" s="775"/>
      <c r="L34" s="775"/>
      <c r="M34" s="775"/>
      <c r="N34" s="775"/>
      <c r="O34" s="775"/>
      <c r="P34" s="775"/>
      <c r="Q34" s="775"/>
      <c r="R34" s="775"/>
      <c r="S34" s="775"/>
      <c r="T34" s="775"/>
      <c r="U34" s="775"/>
      <c r="V34" s="775"/>
      <c r="W34" s="775"/>
      <c r="X34" s="775"/>
      <c r="Y34" s="775"/>
      <c r="Z34" s="775"/>
      <c r="AA34" s="775"/>
      <c r="AB34" s="775"/>
      <c r="AC34" s="775"/>
    </row>
    <row r="35" spans="1:29" ht="15" customHeight="1">
      <c r="A35" s="51"/>
      <c r="B35" s="51" t="s">
        <v>22</v>
      </c>
      <c r="C35" s="51"/>
      <c r="D35" s="51"/>
      <c r="E35" s="51"/>
      <c r="F35" s="51"/>
      <c r="G35" s="51"/>
      <c r="H35" s="773">
        <f>第二面!K35</f>
        <v>0</v>
      </c>
      <c r="I35" s="773"/>
      <c r="J35" s="773"/>
      <c r="K35" s="84" t="s">
        <v>314</v>
      </c>
      <c r="L35" s="96"/>
      <c r="M35" s="96"/>
      <c r="N35" s="84"/>
      <c r="O35" s="776">
        <f>第二面!K36</f>
        <v>0</v>
      </c>
      <c r="P35" s="776"/>
      <c r="Q35" s="776"/>
      <c r="R35" s="776"/>
      <c r="S35" s="776"/>
      <c r="T35" s="776"/>
      <c r="U35" s="776"/>
      <c r="V35" s="776"/>
      <c r="W35" s="776"/>
      <c r="X35" s="776"/>
      <c r="Y35" s="776"/>
      <c r="Z35" s="776"/>
      <c r="AA35" s="776"/>
      <c r="AB35" s="776"/>
      <c r="AC35" s="776"/>
    </row>
    <row r="36" spans="1:29" ht="15" customHeight="1">
      <c r="A36" s="51"/>
      <c r="B36" s="51" t="s">
        <v>24</v>
      </c>
      <c r="C36" s="51"/>
      <c r="D36" s="51"/>
      <c r="E36" s="51"/>
      <c r="F36" s="51"/>
      <c r="G36" s="51"/>
      <c r="H36" s="776">
        <f>第二面!K37</f>
        <v>0</v>
      </c>
      <c r="I36" s="776"/>
      <c r="J36" s="776"/>
      <c r="K36" s="776"/>
      <c r="L36" s="776"/>
      <c r="M36" s="85"/>
      <c r="N36" s="85"/>
      <c r="O36" s="85"/>
      <c r="P36" s="85"/>
      <c r="Q36" s="85"/>
      <c r="R36" s="85"/>
      <c r="S36" s="85"/>
      <c r="T36" s="85"/>
      <c r="U36" s="85"/>
      <c r="V36" s="85"/>
      <c r="W36" s="85"/>
      <c r="X36" s="85"/>
      <c r="Y36" s="85"/>
      <c r="Z36" s="85"/>
      <c r="AA36" s="85"/>
      <c r="AB36" s="85"/>
      <c r="AC36" s="85"/>
    </row>
    <row r="37" spans="1:29" ht="15" customHeight="1">
      <c r="A37" s="50"/>
      <c r="B37" s="50" t="s">
        <v>323</v>
      </c>
      <c r="C37" s="50"/>
      <c r="D37" s="50"/>
      <c r="E37" s="50"/>
      <c r="F37" s="50"/>
      <c r="G37" s="50"/>
      <c r="H37" s="105"/>
      <c r="I37" s="105"/>
      <c r="J37" s="105"/>
      <c r="K37" s="105"/>
      <c r="L37" s="774">
        <f>第二面!K38</f>
        <v>0</v>
      </c>
      <c r="M37" s="774"/>
      <c r="N37" s="774"/>
      <c r="O37" s="774"/>
      <c r="P37" s="774"/>
      <c r="Q37" s="774"/>
      <c r="R37" s="774"/>
      <c r="S37" s="774"/>
      <c r="T37" s="774"/>
      <c r="U37" s="774"/>
      <c r="V37" s="774"/>
      <c r="W37" s="774"/>
      <c r="X37" s="774"/>
      <c r="Y37" s="774"/>
      <c r="Z37" s="774"/>
      <c r="AA37" s="774"/>
      <c r="AB37" s="774"/>
      <c r="AC37" s="774"/>
    </row>
    <row r="38" spans="1:29" ht="15" customHeight="1">
      <c r="A38" s="51"/>
      <c r="B38" s="51" t="s">
        <v>322</v>
      </c>
      <c r="C38" s="51"/>
      <c r="D38" s="51"/>
      <c r="E38" s="51"/>
      <c r="F38" s="53"/>
      <c r="G38" s="53"/>
      <c r="H38" s="82"/>
      <c r="I38" s="83" t="s">
        <v>321</v>
      </c>
      <c r="J38" s="771">
        <f>第二面!L40</f>
        <v>0</v>
      </c>
      <c r="K38" s="771"/>
      <c r="L38" s="772" t="s">
        <v>320</v>
      </c>
      <c r="M38" s="772"/>
      <c r="N38" s="772"/>
      <c r="O38" s="772"/>
      <c r="P38" s="772"/>
      <c r="Q38" s="773">
        <f>第二面!T40</f>
        <v>0</v>
      </c>
      <c r="R38" s="773"/>
      <c r="S38" s="773"/>
      <c r="T38" s="772" t="s">
        <v>319</v>
      </c>
      <c r="U38" s="772"/>
      <c r="V38" s="772"/>
      <c r="W38" s="771">
        <f>第二面!Z40</f>
        <v>0</v>
      </c>
      <c r="X38" s="771"/>
      <c r="Y38" s="771"/>
      <c r="Z38" s="771"/>
      <c r="AA38" s="771"/>
      <c r="AB38" s="771"/>
      <c r="AC38" s="82" t="s">
        <v>5</v>
      </c>
    </row>
    <row r="39" spans="1:29" ht="15" customHeight="1">
      <c r="A39" s="51"/>
      <c r="B39" s="51" t="s">
        <v>324</v>
      </c>
      <c r="C39" s="51"/>
      <c r="D39" s="51"/>
      <c r="E39" s="51"/>
      <c r="F39" s="52"/>
      <c r="G39" s="52"/>
      <c r="H39" s="770">
        <f>第二面!K41</f>
        <v>0</v>
      </c>
      <c r="I39" s="770"/>
      <c r="J39" s="770"/>
      <c r="K39" s="770"/>
      <c r="L39" s="770"/>
      <c r="M39" s="770"/>
      <c r="N39" s="770"/>
      <c r="O39" s="770"/>
      <c r="P39" s="770"/>
      <c r="Q39" s="770"/>
      <c r="R39" s="770"/>
      <c r="S39" s="770"/>
      <c r="T39" s="770"/>
      <c r="U39" s="770"/>
      <c r="V39" s="770"/>
      <c r="W39" s="770"/>
      <c r="X39" s="770"/>
      <c r="Y39" s="770"/>
      <c r="Z39" s="770"/>
      <c r="AA39" s="770"/>
      <c r="AB39" s="770"/>
      <c r="AC39" s="770"/>
    </row>
    <row r="40" spans="1:29" ht="15" customHeight="1">
      <c r="A40" s="51"/>
      <c r="B40" s="51" t="s">
        <v>317</v>
      </c>
      <c r="C40" s="51"/>
      <c r="D40" s="51"/>
      <c r="E40" s="51"/>
      <c r="F40" s="51"/>
      <c r="G40" s="51"/>
      <c r="H40" s="82"/>
      <c r="I40" s="96"/>
      <c r="J40" s="771">
        <f>第二面!L42</f>
        <v>0</v>
      </c>
      <c r="K40" s="771"/>
      <c r="L40" s="772" t="s">
        <v>316</v>
      </c>
      <c r="M40" s="772"/>
      <c r="N40" s="772"/>
      <c r="O40" s="772"/>
      <c r="P40" s="772"/>
      <c r="Q40" s="771">
        <f>第二面!T42</f>
        <v>0</v>
      </c>
      <c r="R40" s="771"/>
      <c r="S40" s="771"/>
      <c r="T40" s="772" t="s">
        <v>315</v>
      </c>
      <c r="U40" s="772"/>
      <c r="V40" s="772"/>
      <c r="W40" s="772"/>
      <c r="X40" s="771">
        <f>第二面!AA42</f>
        <v>0</v>
      </c>
      <c r="Y40" s="771"/>
      <c r="Z40" s="771"/>
      <c r="AA40" s="771"/>
      <c r="AB40" s="771"/>
      <c r="AC40" s="82" t="s">
        <v>5</v>
      </c>
    </row>
    <row r="41" spans="1:29" ht="15" customHeight="1">
      <c r="A41" s="51"/>
      <c r="B41" s="51"/>
      <c r="C41" s="51"/>
      <c r="D41" s="51"/>
      <c r="E41" s="51"/>
      <c r="F41" s="51"/>
      <c r="G41" s="51"/>
      <c r="H41" s="775">
        <f>第二面!K43</f>
        <v>0</v>
      </c>
      <c r="I41" s="775"/>
      <c r="J41" s="775"/>
      <c r="K41" s="775"/>
      <c r="L41" s="775"/>
      <c r="M41" s="775"/>
      <c r="N41" s="775"/>
      <c r="O41" s="775"/>
      <c r="P41" s="775"/>
      <c r="Q41" s="775"/>
      <c r="R41" s="775"/>
      <c r="S41" s="775"/>
      <c r="T41" s="775"/>
      <c r="U41" s="775"/>
      <c r="V41" s="775"/>
      <c r="W41" s="775"/>
      <c r="X41" s="775"/>
      <c r="Y41" s="775"/>
      <c r="Z41" s="775"/>
      <c r="AA41" s="775"/>
      <c r="AB41" s="775"/>
      <c r="AC41" s="775"/>
    </row>
    <row r="42" spans="1:29" ht="15" customHeight="1">
      <c r="A42" s="51"/>
      <c r="B42" s="51" t="s">
        <v>22</v>
      </c>
      <c r="C42" s="51"/>
      <c r="D42" s="51"/>
      <c r="E42" s="51"/>
      <c r="F42" s="51"/>
      <c r="G42" s="51"/>
      <c r="H42" s="773">
        <f>第二面!K44</f>
        <v>0</v>
      </c>
      <c r="I42" s="773"/>
      <c r="J42" s="773"/>
      <c r="K42" s="84" t="s">
        <v>314</v>
      </c>
      <c r="L42" s="96"/>
      <c r="M42" s="96"/>
      <c r="N42" s="84"/>
      <c r="O42" s="776">
        <f>第二面!K45</f>
        <v>0</v>
      </c>
      <c r="P42" s="776"/>
      <c r="Q42" s="776"/>
      <c r="R42" s="776"/>
      <c r="S42" s="776"/>
      <c r="T42" s="776"/>
      <c r="U42" s="776"/>
      <c r="V42" s="776"/>
      <c r="W42" s="776"/>
      <c r="X42" s="776"/>
      <c r="Y42" s="776"/>
      <c r="Z42" s="776"/>
      <c r="AA42" s="776"/>
      <c r="AB42" s="776"/>
      <c r="AC42" s="776"/>
    </row>
    <row r="43" spans="1:29" ht="15" customHeight="1">
      <c r="A43" s="51"/>
      <c r="B43" s="51" t="s">
        <v>24</v>
      </c>
      <c r="C43" s="51"/>
      <c r="D43" s="51"/>
      <c r="E43" s="51"/>
      <c r="F43" s="51"/>
      <c r="G43" s="51"/>
      <c r="H43" s="776">
        <f>第二面!K46</f>
        <v>0</v>
      </c>
      <c r="I43" s="776"/>
      <c r="J43" s="776"/>
      <c r="K43" s="776"/>
      <c r="L43" s="776"/>
      <c r="M43" s="85"/>
      <c r="N43" s="85"/>
      <c r="O43" s="85"/>
      <c r="P43" s="85"/>
      <c r="Q43" s="85"/>
      <c r="R43" s="85"/>
      <c r="S43" s="85"/>
      <c r="T43" s="85"/>
      <c r="U43" s="85"/>
      <c r="V43" s="85"/>
      <c r="W43" s="85"/>
      <c r="X43" s="85"/>
      <c r="Y43" s="85"/>
      <c r="Z43" s="85"/>
      <c r="AA43" s="85"/>
      <c r="AB43" s="85"/>
      <c r="AC43" s="85"/>
    </row>
    <row r="44" spans="1:29" ht="15" customHeight="1">
      <c r="A44" s="50"/>
      <c r="B44" s="50" t="s">
        <v>323</v>
      </c>
      <c r="C44" s="50"/>
      <c r="D44" s="50"/>
      <c r="E44" s="50"/>
      <c r="F44" s="50"/>
      <c r="G44" s="50"/>
      <c r="H44" s="105"/>
      <c r="I44" s="105"/>
      <c r="J44" s="105"/>
      <c r="K44" s="105"/>
      <c r="L44" s="774">
        <f>第二面!K47</f>
        <v>0</v>
      </c>
      <c r="M44" s="774"/>
      <c r="N44" s="774"/>
      <c r="O44" s="774"/>
      <c r="P44" s="774"/>
      <c r="Q44" s="774"/>
      <c r="R44" s="774"/>
      <c r="S44" s="774"/>
      <c r="T44" s="774"/>
      <c r="U44" s="774"/>
      <c r="V44" s="774"/>
      <c r="W44" s="774"/>
      <c r="X44" s="774"/>
      <c r="Y44" s="774"/>
      <c r="Z44" s="774"/>
      <c r="AA44" s="774"/>
      <c r="AB44" s="774"/>
      <c r="AC44" s="774"/>
    </row>
    <row r="45" spans="1:29" ht="15" customHeight="1">
      <c r="A45" s="54"/>
      <c r="B45" s="54" t="s">
        <v>322</v>
      </c>
      <c r="C45" s="54"/>
      <c r="D45" s="54"/>
      <c r="E45" s="54"/>
      <c r="F45" s="55"/>
      <c r="G45" s="55"/>
      <c r="H45" s="82"/>
      <c r="I45" s="83" t="s">
        <v>321</v>
      </c>
      <c r="J45" s="771">
        <f>第二面!L49</f>
        <v>0</v>
      </c>
      <c r="K45" s="771"/>
      <c r="L45" s="772" t="s">
        <v>320</v>
      </c>
      <c r="M45" s="772"/>
      <c r="N45" s="772"/>
      <c r="O45" s="772"/>
      <c r="P45" s="772"/>
      <c r="Q45" s="773">
        <f>第二面!T49</f>
        <v>0</v>
      </c>
      <c r="R45" s="773"/>
      <c r="S45" s="773"/>
      <c r="T45" s="772" t="s">
        <v>319</v>
      </c>
      <c r="U45" s="772"/>
      <c r="V45" s="772"/>
      <c r="W45" s="771">
        <f>第二面!Z49</f>
        <v>0</v>
      </c>
      <c r="X45" s="771"/>
      <c r="Y45" s="771"/>
      <c r="Z45" s="771"/>
      <c r="AA45" s="771"/>
      <c r="AB45" s="771"/>
      <c r="AC45" s="82" t="s">
        <v>5</v>
      </c>
    </row>
    <row r="46" spans="1:29" ht="15" customHeight="1">
      <c r="A46" s="51"/>
      <c r="B46" s="51" t="s">
        <v>318</v>
      </c>
      <c r="C46" s="51"/>
      <c r="D46" s="51"/>
      <c r="E46" s="51"/>
      <c r="F46" s="52"/>
      <c r="G46" s="52"/>
      <c r="H46" s="770">
        <f>第二面!K50</f>
        <v>0</v>
      </c>
      <c r="I46" s="770"/>
      <c r="J46" s="770"/>
      <c r="K46" s="770"/>
      <c r="L46" s="770"/>
      <c r="M46" s="770"/>
      <c r="N46" s="770"/>
      <c r="O46" s="770"/>
      <c r="P46" s="770"/>
      <c r="Q46" s="770"/>
      <c r="R46" s="770"/>
      <c r="S46" s="770"/>
      <c r="T46" s="770"/>
      <c r="U46" s="770"/>
      <c r="V46" s="770"/>
      <c r="W46" s="770"/>
      <c r="X46" s="770"/>
      <c r="Y46" s="770"/>
      <c r="Z46" s="770"/>
      <c r="AA46" s="770"/>
      <c r="AB46" s="770"/>
      <c r="AC46" s="770"/>
    </row>
    <row r="47" spans="1:29" ht="15" customHeight="1">
      <c r="A47" s="51"/>
      <c r="B47" s="51" t="s">
        <v>317</v>
      </c>
      <c r="C47" s="51"/>
      <c r="D47" s="51"/>
      <c r="E47" s="51"/>
      <c r="F47" s="51"/>
      <c r="G47" s="51"/>
      <c r="H47" s="82"/>
      <c r="I47" s="96"/>
      <c r="J47" s="771">
        <f>第二面!L51</f>
        <v>0</v>
      </c>
      <c r="K47" s="771"/>
      <c r="L47" s="772" t="s">
        <v>316</v>
      </c>
      <c r="M47" s="772"/>
      <c r="N47" s="772"/>
      <c r="O47" s="772"/>
      <c r="P47" s="772"/>
      <c r="Q47" s="771">
        <f>第二面!T51</f>
        <v>0</v>
      </c>
      <c r="R47" s="771"/>
      <c r="S47" s="771"/>
      <c r="T47" s="772" t="s">
        <v>315</v>
      </c>
      <c r="U47" s="772"/>
      <c r="V47" s="772"/>
      <c r="W47" s="772"/>
      <c r="X47" s="771">
        <f>第二面!AA51</f>
        <v>0</v>
      </c>
      <c r="Y47" s="771"/>
      <c r="Z47" s="771"/>
      <c r="AA47" s="771"/>
      <c r="AB47" s="771"/>
      <c r="AC47" s="82" t="s">
        <v>5</v>
      </c>
    </row>
    <row r="48" spans="1:29" ht="15" customHeight="1">
      <c r="A48" s="51"/>
      <c r="B48" s="51"/>
      <c r="C48" s="51"/>
      <c r="D48" s="51"/>
      <c r="E48" s="51"/>
      <c r="F48" s="51"/>
      <c r="G48" s="51"/>
      <c r="H48" s="775">
        <f>第二面!K52</f>
        <v>0</v>
      </c>
      <c r="I48" s="775"/>
      <c r="J48" s="775"/>
      <c r="K48" s="775"/>
      <c r="L48" s="775"/>
      <c r="M48" s="775"/>
      <c r="N48" s="775"/>
      <c r="O48" s="775"/>
      <c r="P48" s="775"/>
      <c r="Q48" s="775"/>
      <c r="R48" s="775"/>
      <c r="S48" s="775"/>
      <c r="T48" s="775"/>
      <c r="U48" s="775"/>
      <c r="V48" s="775"/>
      <c r="W48" s="775"/>
      <c r="X48" s="775"/>
      <c r="Y48" s="775"/>
      <c r="Z48" s="775"/>
      <c r="AA48" s="775"/>
      <c r="AB48" s="775"/>
      <c r="AC48" s="775"/>
    </row>
    <row r="49" spans="1:29" ht="15" customHeight="1">
      <c r="A49" s="51"/>
      <c r="B49" s="51" t="s">
        <v>22</v>
      </c>
      <c r="C49" s="51"/>
      <c r="D49" s="51"/>
      <c r="E49" s="51"/>
      <c r="F49" s="51"/>
      <c r="G49" s="51"/>
      <c r="H49" s="773">
        <f>第二面!K53</f>
        <v>0</v>
      </c>
      <c r="I49" s="773"/>
      <c r="J49" s="773"/>
      <c r="K49" s="84" t="s">
        <v>314</v>
      </c>
      <c r="L49" s="96"/>
      <c r="M49" s="96"/>
      <c r="N49" s="84"/>
      <c r="O49" s="776">
        <f>第二面!K54</f>
        <v>0</v>
      </c>
      <c r="P49" s="776"/>
      <c r="Q49" s="776"/>
      <c r="R49" s="776"/>
      <c r="S49" s="776"/>
      <c r="T49" s="776"/>
      <c r="U49" s="776"/>
      <c r="V49" s="776"/>
      <c r="W49" s="776"/>
      <c r="X49" s="776"/>
      <c r="Y49" s="776"/>
      <c r="Z49" s="776"/>
      <c r="AA49" s="776"/>
      <c r="AB49" s="776"/>
      <c r="AC49" s="776"/>
    </row>
    <row r="50" spans="1:29" ht="15" customHeight="1">
      <c r="A50" s="51"/>
      <c r="B50" s="51" t="s">
        <v>24</v>
      </c>
      <c r="C50" s="51"/>
      <c r="D50" s="51"/>
      <c r="E50" s="51"/>
      <c r="F50" s="51"/>
      <c r="G50" s="51"/>
      <c r="H50" s="776">
        <f>第二面!K55</f>
        <v>0</v>
      </c>
      <c r="I50" s="776"/>
      <c r="J50" s="776"/>
      <c r="K50" s="776"/>
      <c r="L50" s="776"/>
      <c r="M50" s="85"/>
      <c r="N50" s="85"/>
      <c r="O50" s="85"/>
      <c r="P50" s="85"/>
      <c r="Q50" s="85"/>
      <c r="R50" s="85"/>
      <c r="S50" s="85"/>
      <c r="T50" s="85"/>
      <c r="U50" s="85"/>
      <c r="V50" s="85"/>
      <c r="W50" s="85"/>
      <c r="X50" s="85"/>
      <c r="Y50" s="85"/>
      <c r="Z50" s="85"/>
      <c r="AA50" s="85"/>
      <c r="AB50" s="85"/>
      <c r="AC50" s="85"/>
    </row>
    <row r="51" spans="1:29" ht="15" customHeight="1">
      <c r="A51" s="50"/>
      <c r="B51" s="50" t="s">
        <v>313</v>
      </c>
      <c r="C51" s="50"/>
      <c r="D51" s="50"/>
      <c r="E51" s="50"/>
      <c r="F51" s="50"/>
      <c r="G51" s="50"/>
      <c r="H51" s="105"/>
      <c r="I51" s="105"/>
      <c r="J51" s="105"/>
      <c r="K51" s="105"/>
      <c r="L51" s="774">
        <f>第二面!K56</f>
        <v>0</v>
      </c>
      <c r="M51" s="774"/>
      <c r="N51" s="774"/>
      <c r="O51" s="774"/>
      <c r="P51" s="774"/>
      <c r="Q51" s="774"/>
      <c r="R51" s="774"/>
      <c r="S51" s="774"/>
      <c r="T51" s="774"/>
      <c r="U51" s="774"/>
      <c r="V51" s="774"/>
      <c r="W51" s="774"/>
      <c r="X51" s="774"/>
      <c r="Y51" s="774"/>
      <c r="Z51" s="774"/>
      <c r="AA51" s="774"/>
      <c r="AB51" s="774"/>
      <c r="AC51" s="774"/>
    </row>
    <row r="53" spans="1:29">
      <c r="A53" s="54" t="s">
        <v>31</v>
      </c>
      <c r="B53" s="54"/>
      <c r="C53" s="54"/>
      <c r="D53" s="54"/>
      <c r="E53" s="54"/>
      <c r="F53" s="54"/>
      <c r="G53" s="54"/>
      <c r="H53" s="54"/>
      <c r="I53" s="54"/>
      <c r="J53" s="74"/>
      <c r="K53" s="74"/>
      <c r="L53" s="74"/>
      <c r="M53" s="74"/>
      <c r="N53" s="74"/>
      <c r="O53" s="74"/>
      <c r="P53" s="74"/>
      <c r="Q53" s="74"/>
      <c r="R53" s="74"/>
      <c r="S53" s="74"/>
      <c r="T53" s="74"/>
      <c r="U53" s="74"/>
      <c r="V53" s="74"/>
      <c r="W53" s="74"/>
      <c r="X53" s="74"/>
      <c r="Y53" s="74"/>
      <c r="Z53" s="74"/>
      <c r="AA53" s="74"/>
      <c r="AB53" s="74"/>
      <c r="AC53" s="74"/>
    </row>
    <row r="54" spans="1:29">
      <c r="A54" s="51" t="s">
        <v>32</v>
      </c>
      <c r="B54" s="51"/>
      <c r="C54" s="51"/>
      <c r="D54" s="51"/>
      <c r="E54" s="51"/>
      <c r="F54" s="51"/>
      <c r="G54" s="51"/>
      <c r="H54" s="51"/>
      <c r="I54" s="51"/>
      <c r="J54" s="57"/>
      <c r="K54" s="57"/>
      <c r="L54" s="57"/>
      <c r="M54" s="57"/>
      <c r="N54" s="57"/>
      <c r="O54" s="57"/>
      <c r="P54" s="57"/>
      <c r="Q54" s="57"/>
      <c r="R54" s="57"/>
      <c r="S54" s="57"/>
      <c r="T54" s="57"/>
      <c r="U54" s="56"/>
      <c r="V54" s="56"/>
      <c r="W54" s="56"/>
      <c r="X54" s="56"/>
      <c r="Y54" s="56"/>
      <c r="Z54" s="56"/>
      <c r="AA54" s="56"/>
      <c r="AB54" s="56"/>
      <c r="AC54" s="56"/>
    </row>
    <row r="55" spans="1:29">
      <c r="A55" s="154" t="str">
        <f>第二面!A62</f>
        <v>□</v>
      </c>
      <c r="B55" s="51" t="s">
        <v>34</v>
      </c>
      <c r="C55" s="51"/>
      <c r="D55" s="51"/>
      <c r="E55" s="51"/>
      <c r="F55" s="51"/>
      <c r="G55" s="51"/>
      <c r="H55" s="51"/>
      <c r="I55" s="51"/>
      <c r="J55" s="57"/>
      <c r="K55" s="57"/>
      <c r="L55" s="57"/>
      <c r="M55" s="57"/>
      <c r="N55" s="57"/>
      <c r="O55" s="57"/>
      <c r="P55" s="57"/>
      <c r="Q55" s="57"/>
      <c r="R55" s="57"/>
      <c r="S55" s="57"/>
      <c r="T55" s="57"/>
      <c r="U55" s="56"/>
      <c r="V55" s="56"/>
      <c r="W55" s="56"/>
      <c r="X55" s="56"/>
      <c r="Y55" s="56"/>
      <c r="Z55" s="56"/>
      <c r="AA55" s="56"/>
      <c r="AB55" s="56"/>
      <c r="AC55" s="56"/>
    </row>
    <row r="56" spans="1:29">
      <c r="A56" s="51" t="s">
        <v>35</v>
      </c>
      <c r="B56" s="51"/>
      <c r="C56" s="51"/>
      <c r="D56" s="51"/>
      <c r="E56" s="51"/>
      <c r="F56" s="52"/>
      <c r="G56" s="52"/>
      <c r="H56" s="52"/>
      <c r="I56" s="52"/>
      <c r="J56" s="52"/>
      <c r="K56" s="52"/>
      <c r="L56" s="52"/>
      <c r="M56" s="791">
        <f>第二面!N63</f>
        <v>0</v>
      </c>
      <c r="N56" s="791"/>
      <c r="O56" s="791"/>
      <c r="P56" s="791"/>
      <c r="Q56" s="791"/>
      <c r="R56" s="791"/>
      <c r="S56" s="791"/>
      <c r="T56" s="791"/>
      <c r="U56" s="791"/>
      <c r="V56" s="791"/>
      <c r="W56" s="791"/>
      <c r="X56" s="791"/>
      <c r="Y56" s="791"/>
      <c r="Z56" s="791"/>
      <c r="AA56" s="791"/>
      <c r="AB56" s="791"/>
      <c r="AC56" s="791"/>
    </row>
    <row r="57" spans="1:29">
      <c r="A57" s="51" t="s">
        <v>36</v>
      </c>
      <c r="B57" s="51"/>
      <c r="C57" s="51"/>
      <c r="D57" s="51"/>
      <c r="E57" s="51"/>
      <c r="F57" s="53"/>
      <c r="G57" s="53"/>
      <c r="H57" s="53"/>
      <c r="I57" s="53"/>
      <c r="J57" s="58"/>
      <c r="K57" s="58"/>
      <c r="L57" s="58"/>
      <c r="M57" s="96" t="s">
        <v>37</v>
      </c>
      <c r="N57" s="771">
        <f>第二面!O64</f>
        <v>0</v>
      </c>
      <c r="O57" s="771"/>
      <c r="P57" s="771"/>
      <c r="Q57" s="771"/>
      <c r="R57" s="771"/>
      <c r="S57" s="771"/>
      <c r="T57" s="82" t="s">
        <v>5</v>
      </c>
      <c r="U57" s="96"/>
      <c r="V57" s="96"/>
      <c r="W57" s="96"/>
      <c r="X57" s="96"/>
      <c r="Y57" s="96"/>
      <c r="Z57" s="96"/>
      <c r="AA57" s="96"/>
      <c r="AB57" s="96"/>
      <c r="AC57" s="96"/>
    </row>
    <row r="58" spans="1:29">
      <c r="A58" s="154" t="str">
        <f>第二面!A65</f>
        <v>□</v>
      </c>
      <c r="B58" s="51" t="s">
        <v>38</v>
      </c>
      <c r="C58" s="51"/>
      <c r="D58" s="51"/>
      <c r="E58" s="51"/>
      <c r="F58" s="51"/>
      <c r="G58" s="51"/>
      <c r="H58" s="51"/>
      <c r="I58" s="51"/>
      <c r="J58" s="57"/>
      <c r="K58" s="57"/>
      <c r="L58" s="57"/>
      <c r="M58" s="85"/>
      <c r="N58" s="85"/>
      <c r="O58" s="85"/>
      <c r="P58" s="85"/>
      <c r="Q58" s="85"/>
      <c r="R58" s="85"/>
      <c r="S58" s="85"/>
      <c r="T58" s="85"/>
      <c r="U58" s="85"/>
      <c r="V58" s="85"/>
      <c r="W58" s="85"/>
      <c r="X58" s="85"/>
      <c r="Y58" s="85"/>
      <c r="Z58" s="85"/>
      <c r="AA58" s="85"/>
      <c r="AB58" s="85"/>
      <c r="AC58" s="85"/>
    </row>
    <row r="59" spans="1:29">
      <c r="A59" s="51" t="s">
        <v>35</v>
      </c>
      <c r="B59" s="51"/>
      <c r="C59" s="51"/>
      <c r="D59" s="51"/>
      <c r="E59" s="51"/>
      <c r="F59" s="52"/>
      <c r="G59" s="52"/>
      <c r="H59" s="52"/>
      <c r="I59" s="52"/>
      <c r="J59" s="52"/>
      <c r="K59" s="52"/>
      <c r="L59" s="52"/>
      <c r="M59" s="791">
        <f>第二面!N66</f>
        <v>0</v>
      </c>
      <c r="N59" s="791"/>
      <c r="O59" s="791"/>
      <c r="P59" s="791"/>
      <c r="Q59" s="791"/>
      <c r="R59" s="791"/>
      <c r="S59" s="791"/>
      <c r="T59" s="791"/>
      <c r="U59" s="791"/>
      <c r="V59" s="791"/>
      <c r="W59" s="791"/>
      <c r="X59" s="791"/>
      <c r="Y59" s="791"/>
      <c r="Z59" s="791"/>
      <c r="AA59" s="791"/>
      <c r="AB59" s="791"/>
      <c r="AC59" s="791"/>
    </row>
    <row r="60" spans="1:29">
      <c r="A60" s="51" t="s">
        <v>36</v>
      </c>
      <c r="B60" s="51"/>
      <c r="C60" s="51"/>
      <c r="D60" s="51"/>
      <c r="E60" s="51"/>
      <c r="F60" s="53"/>
      <c r="G60" s="53"/>
      <c r="H60" s="53"/>
      <c r="I60" s="53"/>
      <c r="J60" s="58"/>
      <c r="K60" s="58"/>
      <c r="L60" s="58"/>
      <c r="M60" s="96" t="s">
        <v>37</v>
      </c>
      <c r="N60" s="771">
        <f>第二面!O67</f>
        <v>0</v>
      </c>
      <c r="O60" s="771"/>
      <c r="P60" s="771"/>
      <c r="Q60" s="771"/>
      <c r="R60" s="771"/>
      <c r="S60" s="771"/>
      <c r="T60" s="82" t="s">
        <v>5</v>
      </c>
      <c r="U60" s="96"/>
      <c r="V60" s="96"/>
      <c r="W60" s="96"/>
      <c r="X60" s="96"/>
      <c r="Y60" s="96"/>
      <c r="Z60" s="96"/>
      <c r="AA60" s="96"/>
      <c r="AB60" s="96"/>
      <c r="AC60" s="96"/>
    </row>
    <row r="61" spans="1:29">
      <c r="A61" s="154" t="str">
        <f>第二面!A68</f>
        <v>□</v>
      </c>
      <c r="B61" s="51" t="s">
        <v>39</v>
      </c>
      <c r="C61" s="51"/>
      <c r="D61" s="51"/>
      <c r="E61" s="51"/>
      <c r="F61" s="51"/>
      <c r="G61" s="51"/>
      <c r="H61" s="51"/>
      <c r="I61" s="51"/>
      <c r="J61" s="57"/>
      <c r="K61" s="57"/>
      <c r="L61" s="57"/>
      <c r="M61" s="85"/>
      <c r="N61" s="85"/>
      <c r="O61" s="85"/>
      <c r="P61" s="85"/>
      <c r="Q61" s="85"/>
      <c r="R61" s="85"/>
      <c r="S61" s="85"/>
      <c r="T61" s="85"/>
      <c r="U61" s="85"/>
      <c r="V61" s="85"/>
      <c r="W61" s="85"/>
      <c r="X61" s="85"/>
      <c r="Y61" s="85"/>
      <c r="Z61" s="85"/>
      <c r="AA61" s="85"/>
      <c r="AB61" s="85"/>
      <c r="AC61" s="85"/>
    </row>
    <row r="62" spans="1:29">
      <c r="A62" s="51" t="s">
        <v>35</v>
      </c>
      <c r="B62" s="51"/>
      <c r="C62" s="51"/>
      <c r="D62" s="51"/>
      <c r="E62" s="51"/>
      <c r="F62" s="52"/>
      <c r="G62" s="52"/>
      <c r="H62" s="52"/>
      <c r="I62" s="52"/>
      <c r="J62" s="52"/>
      <c r="K62" s="52"/>
      <c r="L62" s="52"/>
      <c r="M62" s="791">
        <f>第二面!N69</f>
        <v>0</v>
      </c>
      <c r="N62" s="791"/>
      <c r="O62" s="791"/>
      <c r="P62" s="791"/>
      <c r="Q62" s="791"/>
      <c r="R62" s="791"/>
      <c r="S62" s="791"/>
      <c r="T62" s="791"/>
      <c r="U62" s="791"/>
      <c r="V62" s="791"/>
      <c r="W62" s="791"/>
      <c r="X62" s="791"/>
      <c r="Y62" s="791"/>
      <c r="Z62" s="791"/>
      <c r="AA62" s="791"/>
      <c r="AB62" s="791"/>
      <c r="AC62" s="791"/>
    </row>
    <row r="63" spans="1:29">
      <c r="A63" s="51" t="s">
        <v>40</v>
      </c>
      <c r="B63" s="51"/>
      <c r="C63" s="51"/>
      <c r="D63" s="51"/>
      <c r="E63" s="51"/>
      <c r="F63" s="53"/>
      <c r="G63" s="53"/>
      <c r="H63" s="53"/>
      <c r="I63" s="53"/>
      <c r="J63" s="58"/>
      <c r="K63" s="58"/>
      <c r="L63" s="58"/>
      <c r="M63" s="96" t="s">
        <v>37</v>
      </c>
      <c r="N63" s="771">
        <f>第二面!O70</f>
        <v>0</v>
      </c>
      <c r="O63" s="771"/>
      <c r="P63" s="771"/>
      <c r="Q63" s="771"/>
      <c r="R63" s="771"/>
      <c r="S63" s="771"/>
      <c r="T63" s="82" t="s">
        <v>5</v>
      </c>
      <c r="U63" s="96"/>
      <c r="V63" s="96"/>
      <c r="W63" s="96"/>
      <c r="X63" s="96"/>
      <c r="Y63" s="96"/>
      <c r="Z63" s="96"/>
      <c r="AA63" s="96"/>
      <c r="AB63" s="96"/>
      <c r="AC63" s="96"/>
    </row>
    <row r="64" spans="1:29">
      <c r="A64" s="51" t="s">
        <v>35</v>
      </c>
      <c r="B64" s="51"/>
      <c r="C64" s="51"/>
      <c r="D64" s="51"/>
      <c r="E64" s="51"/>
      <c r="F64" s="52"/>
      <c r="G64" s="52"/>
      <c r="H64" s="52"/>
      <c r="I64" s="52"/>
      <c r="J64" s="52"/>
      <c r="K64" s="52"/>
      <c r="L64" s="52"/>
      <c r="M64" s="791">
        <f>第二面!N71</f>
        <v>0</v>
      </c>
      <c r="N64" s="791"/>
      <c r="O64" s="791"/>
      <c r="P64" s="791"/>
      <c r="Q64" s="791"/>
      <c r="R64" s="791"/>
      <c r="S64" s="791"/>
      <c r="T64" s="791"/>
      <c r="U64" s="791"/>
      <c r="V64" s="791"/>
      <c r="W64" s="791"/>
      <c r="X64" s="791"/>
      <c r="Y64" s="791"/>
      <c r="Z64" s="791"/>
      <c r="AA64" s="791"/>
      <c r="AB64" s="791"/>
      <c r="AC64" s="791"/>
    </row>
    <row r="65" spans="1:29">
      <c r="A65" s="51" t="s">
        <v>40</v>
      </c>
      <c r="B65" s="51"/>
      <c r="C65" s="51"/>
      <c r="D65" s="51"/>
      <c r="E65" s="51"/>
      <c r="F65" s="53"/>
      <c r="G65" s="53"/>
      <c r="H65" s="53"/>
      <c r="I65" s="53"/>
      <c r="J65" s="58"/>
      <c r="K65" s="58"/>
      <c r="L65" s="58"/>
      <c r="M65" s="96" t="s">
        <v>37</v>
      </c>
      <c r="N65" s="771">
        <f>第二面!O72</f>
        <v>0</v>
      </c>
      <c r="O65" s="771"/>
      <c r="P65" s="771"/>
      <c r="Q65" s="771"/>
      <c r="R65" s="771"/>
      <c r="S65" s="771"/>
      <c r="T65" s="82" t="s">
        <v>5</v>
      </c>
      <c r="U65" s="96"/>
      <c r="V65" s="96"/>
      <c r="W65" s="96"/>
      <c r="X65" s="96"/>
      <c r="Y65" s="96"/>
      <c r="Z65" s="96"/>
      <c r="AA65" s="96"/>
      <c r="AB65" s="96"/>
      <c r="AC65" s="96"/>
    </row>
    <row r="66" spans="1:29">
      <c r="A66" s="51" t="s">
        <v>35</v>
      </c>
      <c r="B66" s="51"/>
      <c r="C66" s="51"/>
      <c r="D66" s="51"/>
      <c r="E66" s="51"/>
      <c r="F66" s="52"/>
      <c r="G66" s="52"/>
      <c r="H66" s="52"/>
      <c r="I66" s="52"/>
      <c r="J66" s="52"/>
      <c r="K66" s="52"/>
      <c r="L66" s="52"/>
      <c r="M66" s="791">
        <f>第二面!N73</f>
        <v>0</v>
      </c>
      <c r="N66" s="791"/>
      <c r="O66" s="791"/>
      <c r="P66" s="791"/>
      <c r="Q66" s="791"/>
      <c r="R66" s="791"/>
      <c r="S66" s="791"/>
      <c r="T66" s="791"/>
      <c r="U66" s="791"/>
      <c r="V66" s="791"/>
      <c r="W66" s="791"/>
      <c r="X66" s="791"/>
      <c r="Y66" s="791"/>
      <c r="Z66" s="791"/>
      <c r="AA66" s="791"/>
      <c r="AB66" s="791"/>
      <c r="AC66" s="791"/>
    </row>
    <row r="67" spans="1:29">
      <c r="A67" s="51" t="s">
        <v>40</v>
      </c>
      <c r="B67" s="51"/>
      <c r="C67" s="51"/>
      <c r="D67" s="51"/>
      <c r="E67" s="51"/>
      <c r="F67" s="53"/>
      <c r="G67" s="53"/>
      <c r="H67" s="53"/>
      <c r="I67" s="53"/>
      <c r="J67" s="58"/>
      <c r="K67" s="58"/>
      <c r="L67" s="58"/>
      <c r="M67" s="96" t="s">
        <v>37</v>
      </c>
      <c r="N67" s="771">
        <f>第二面!O74</f>
        <v>0</v>
      </c>
      <c r="O67" s="771"/>
      <c r="P67" s="771"/>
      <c r="Q67" s="771"/>
      <c r="R67" s="771"/>
      <c r="S67" s="771"/>
      <c r="T67" s="82" t="s">
        <v>5</v>
      </c>
      <c r="U67" s="96"/>
      <c r="V67" s="96"/>
      <c r="W67" s="96"/>
      <c r="X67" s="96"/>
      <c r="Y67" s="96"/>
      <c r="Z67" s="96"/>
      <c r="AA67" s="96"/>
      <c r="AB67" s="96"/>
      <c r="AC67" s="96"/>
    </row>
    <row r="68" spans="1:29">
      <c r="A68" s="154" t="str">
        <f>第二面!A75</f>
        <v>□</v>
      </c>
      <c r="B68" s="51" t="s">
        <v>41</v>
      </c>
      <c r="C68" s="51"/>
      <c r="D68" s="51"/>
      <c r="E68" s="51"/>
      <c r="F68" s="51"/>
      <c r="G68" s="51"/>
      <c r="H68" s="51"/>
      <c r="I68" s="51"/>
      <c r="J68" s="57"/>
      <c r="K68" s="57"/>
      <c r="L68" s="57"/>
      <c r="M68" s="85"/>
      <c r="N68" s="85"/>
      <c r="O68" s="85"/>
      <c r="P68" s="85"/>
      <c r="Q68" s="85"/>
      <c r="R68" s="85"/>
      <c r="S68" s="85"/>
      <c r="T68" s="85"/>
      <c r="U68" s="85"/>
      <c r="V68" s="85"/>
      <c r="W68" s="85"/>
      <c r="X68" s="85"/>
      <c r="Y68" s="85"/>
      <c r="Z68" s="85"/>
      <c r="AA68" s="85"/>
      <c r="AB68" s="85"/>
      <c r="AC68" s="85"/>
    </row>
    <row r="69" spans="1:29">
      <c r="A69" s="51" t="s">
        <v>35</v>
      </c>
      <c r="B69" s="51"/>
      <c r="C69" s="51"/>
      <c r="D69" s="51"/>
      <c r="E69" s="51"/>
      <c r="F69" s="52"/>
      <c r="G69" s="52"/>
      <c r="H69" s="52"/>
      <c r="I69" s="52"/>
      <c r="J69" s="52"/>
      <c r="K69" s="52"/>
      <c r="L69" s="52"/>
      <c r="M69" s="791">
        <f>第二面!N76</f>
        <v>0</v>
      </c>
      <c r="N69" s="791"/>
      <c r="O69" s="791"/>
      <c r="P69" s="791"/>
      <c r="Q69" s="791"/>
      <c r="R69" s="791"/>
      <c r="S69" s="791"/>
      <c r="T69" s="791"/>
      <c r="U69" s="791"/>
      <c r="V69" s="791"/>
      <c r="W69" s="791"/>
      <c r="X69" s="791"/>
      <c r="Y69" s="791"/>
      <c r="Z69" s="791"/>
      <c r="AA69" s="791"/>
      <c r="AB69" s="791"/>
      <c r="AC69" s="791"/>
    </row>
    <row r="70" spans="1:29">
      <c r="A70" s="51" t="s">
        <v>40</v>
      </c>
      <c r="B70" s="51"/>
      <c r="C70" s="51"/>
      <c r="D70" s="51"/>
      <c r="E70" s="51"/>
      <c r="F70" s="53"/>
      <c r="G70" s="53"/>
      <c r="H70" s="53"/>
      <c r="I70" s="53"/>
      <c r="J70" s="58"/>
      <c r="K70" s="58"/>
      <c r="L70" s="58"/>
      <c r="M70" s="96" t="s">
        <v>37</v>
      </c>
      <c r="N70" s="771">
        <f>第二面!O77</f>
        <v>0</v>
      </c>
      <c r="O70" s="771"/>
      <c r="P70" s="771"/>
      <c r="Q70" s="771"/>
      <c r="R70" s="771"/>
      <c r="S70" s="771"/>
      <c r="T70" s="82" t="s">
        <v>5</v>
      </c>
      <c r="U70" s="96"/>
      <c r="V70" s="96"/>
      <c r="W70" s="96"/>
      <c r="X70" s="96"/>
      <c r="Y70" s="96"/>
      <c r="Z70" s="96"/>
      <c r="AA70" s="96"/>
      <c r="AB70" s="96"/>
      <c r="AC70" s="96"/>
    </row>
    <row r="71" spans="1:29">
      <c r="A71" s="51" t="s">
        <v>35</v>
      </c>
      <c r="B71" s="51"/>
      <c r="C71" s="51"/>
      <c r="D71" s="51"/>
      <c r="E71" s="51"/>
      <c r="F71" s="52"/>
      <c r="G71" s="52"/>
      <c r="H71" s="52"/>
      <c r="I71" s="52"/>
      <c r="J71" s="52"/>
      <c r="K71" s="52"/>
      <c r="L71" s="52"/>
      <c r="M71" s="791">
        <f>第二面!N78</f>
        <v>0</v>
      </c>
      <c r="N71" s="791"/>
      <c r="O71" s="791"/>
      <c r="P71" s="791"/>
      <c r="Q71" s="791"/>
      <c r="R71" s="791"/>
      <c r="S71" s="791"/>
      <c r="T71" s="791"/>
      <c r="U71" s="791"/>
      <c r="V71" s="791"/>
      <c r="W71" s="791"/>
      <c r="X71" s="791"/>
      <c r="Y71" s="791"/>
      <c r="Z71" s="791"/>
      <c r="AA71" s="791"/>
      <c r="AB71" s="791"/>
      <c r="AC71" s="791"/>
    </row>
    <row r="72" spans="1:29">
      <c r="A72" s="51" t="s">
        <v>40</v>
      </c>
      <c r="B72" s="51"/>
      <c r="C72" s="51"/>
      <c r="D72" s="51"/>
      <c r="E72" s="51"/>
      <c r="F72" s="53"/>
      <c r="G72" s="53"/>
      <c r="H72" s="53"/>
      <c r="I72" s="53"/>
      <c r="J72" s="58"/>
      <c r="K72" s="58"/>
      <c r="L72" s="58"/>
      <c r="M72" s="96" t="s">
        <v>37</v>
      </c>
      <c r="N72" s="771">
        <f>第二面!O79</f>
        <v>0</v>
      </c>
      <c r="O72" s="771"/>
      <c r="P72" s="771"/>
      <c r="Q72" s="771"/>
      <c r="R72" s="771"/>
      <c r="S72" s="771"/>
      <c r="T72" s="82" t="s">
        <v>5</v>
      </c>
      <c r="U72" s="96"/>
      <c r="V72" s="96"/>
      <c r="W72" s="96"/>
      <c r="X72" s="96"/>
      <c r="Y72" s="96"/>
      <c r="Z72" s="96"/>
      <c r="AA72" s="96"/>
      <c r="AB72" s="96"/>
      <c r="AC72" s="96"/>
    </row>
    <row r="73" spans="1:29">
      <c r="A73" s="51" t="s">
        <v>35</v>
      </c>
      <c r="B73" s="51"/>
      <c r="C73" s="51"/>
      <c r="D73" s="51"/>
      <c r="E73" s="51"/>
      <c r="F73" s="52"/>
      <c r="G73" s="52"/>
      <c r="H73" s="52"/>
      <c r="I73" s="52"/>
      <c r="J73" s="52"/>
      <c r="K73" s="52"/>
      <c r="L73" s="52"/>
      <c r="M73" s="791">
        <f>第二面!N80</f>
        <v>0</v>
      </c>
      <c r="N73" s="791"/>
      <c r="O73" s="791"/>
      <c r="P73" s="791"/>
      <c r="Q73" s="791"/>
      <c r="R73" s="791"/>
      <c r="S73" s="791"/>
      <c r="T73" s="791"/>
      <c r="U73" s="791"/>
      <c r="V73" s="791"/>
      <c r="W73" s="791"/>
      <c r="X73" s="791"/>
      <c r="Y73" s="791"/>
      <c r="Z73" s="791"/>
      <c r="AA73" s="791"/>
      <c r="AB73" s="791"/>
      <c r="AC73" s="791"/>
    </row>
    <row r="74" spans="1:29">
      <c r="A74" s="51" t="s">
        <v>40</v>
      </c>
      <c r="B74" s="51"/>
      <c r="C74" s="51"/>
      <c r="D74" s="51"/>
      <c r="E74" s="51"/>
      <c r="F74" s="53"/>
      <c r="G74" s="53"/>
      <c r="H74" s="53"/>
      <c r="I74" s="53"/>
      <c r="J74" s="58"/>
      <c r="K74" s="58"/>
      <c r="L74" s="58"/>
      <c r="M74" s="96" t="s">
        <v>37</v>
      </c>
      <c r="N74" s="771">
        <f>第二面!O81</f>
        <v>0</v>
      </c>
      <c r="O74" s="771"/>
      <c r="P74" s="771"/>
      <c r="Q74" s="771"/>
      <c r="R74" s="771"/>
      <c r="S74" s="771"/>
      <c r="T74" s="82" t="s">
        <v>5</v>
      </c>
      <c r="U74" s="96"/>
      <c r="V74" s="96"/>
      <c r="W74" s="96"/>
      <c r="X74" s="96"/>
      <c r="Y74" s="96"/>
      <c r="Z74" s="96"/>
      <c r="AA74" s="96"/>
      <c r="AB74" s="96"/>
      <c r="AC74" s="96"/>
    </row>
    <row r="75" spans="1:29">
      <c r="A75" s="51"/>
      <c r="B75" s="160"/>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row>
    <row r="76" spans="1:29">
      <c r="A76" s="161" t="s">
        <v>42</v>
      </c>
      <c r="B76" s="161"/>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c r="AB76" s="161"/>
      <c r="AC76" s="161"/>
    </row>
    <row r="77" spans="1:29">
      <c r="A77" s="162"/>
      <c r="B77" s="162" t="s">
        <v>43</v>
      </c>
      <c r="C77" s="162"/>
      <c r="D77" s="162"/>
      <c r="E77" s="162"/>
      <c r="F77" s="162"/>
      <c r="G77" s="162"/>
      <c r="H77" s="162"/>
      <c r="I77" s="162"/>
      <c r="J77" s="162"/>
      <c r="K77" s="162"/>
      <c r="L77" s="162"/>
      <c r="M77" s="162"/>
      <c r="N77" s="162"/>
      <c r="O77" s="162"/>
      <c r="P77" s="162"/>
      <c r="Q77" s="162"/>
      <c r="R77" s="162"/>
      <c r="S77" s="162"/>
      <c r="T77" s="162"/>
      <c r="U77" s="162"/>
      <c r="V77" s="162"/>
      <c r="W77" s="162"/>
      <c r="X77" s="162"/>
      <c r="Y77" s="162"/>
      <c r="Z77" s="162"/>
      <c r="AA77" s="162"/>
      <c r="AB77" s="162"/>
      <c r="AC77" s="162"/>
    </row>
    <row r="78" spans="1:29">
      <c r="A78" s="162"/>
      <c r="B78" s="162" t="s">
        <v>44</v>
      </c>
      <c r="C78" s="162"/>
      <c r="D78" s="162"/>
      <c r="E78" s="162"/>
      <c r="F78" s="162"/>
      <c r="G78" s="162"/>
      <c r="H78" s="792">
        <f>第二面!K85</f>
        <v>0</v>
      </c>
      <c r="I78" s="792"/>
      <c r="J78" s="792"/>
      <c r="K78" s="792"/>
      <c r="L78" s="792"/>
      <c r="M78" s="792"/>
      <c r="N78" s="792"/>
      <c r="O78" s="792"/>
      <c r="P78" s="792"/>
      <c r="Q78" s="792"/>
      <c r="R78" s="792"/>
      <c r="S78" s="792"/>
      <c r="T78" s="792"/>
      <c r="U78" s="792"/>
      <c r="V78" s="792"/>
      <c r="W78" s="792"/>
      <c r="X78" s="792"/>
      <c r="Y78" s="792"/>
      <c r="Z78" s="792"/>
      <c r="AA78" s="792"/>
      <c r="AB78" s="792"/>
      <c r="AC78" s="792"/>
    </row>
    <row r="79" spans="1:29">
      <c r="A79" s="162"/>
      <c r="B79" s="162" t="s">
        <v>45</v>
      </c>
      <c r="C79" s="162"/>
      <c r="D79" s="162"/>
      <c r="E79" s="162"/>
      <c r="F79" s="162"/>
      <c r="G79" s="162"/>
      <c r="H79" s="792">
        <f>第二面!K86</f>
        <v>0</v>
      </c>
      <c r="I79" s="792"/>
      <c r="J79" s="792"/>
      <c r="K79" s="792"/>
      <c r="L79" s="792"/>
      <c r="M79" s="792"/>
      <c r="N79" s="792"/>
      <c r="O79" s="792"/>
      <c r="P79" s="792"/>
      <c r="Q79" s="792"/>
      <c r="R79" s="792"/>
      <c r="S79" s="792"/>
      <c r="T79" s="792"/>
      <c r="U79" s="792"/>
      <c r="V79" s="792"/>
      <c r="W79" s="792"/>
      <c r="X79" s="792"/>
      <c r="Y79" s="792"/>
      <c r="Z79" s="792"/>
      <c r="AA79" s="792"/>
      <c r="AB79" s="792"/>
      <c r="AC79" s="792"/>
    </row>
    <row r="80" spans="1:29">
      <c r="A80" s="162"/>
      <c r="B80" s="162" t="s">
        <v>11</v>
      </c>
      <c r="C80" s="162"/>
      <c r="D80" s="162"/>
      <c r="E80" s="162"/>
      <c r="F80" s="162"/>
      <c r="G80" s="162"/>
      <c r="H80" s="163"/>
      <c r="I80" s="793">
        <f>第二面!K87</f>
        <v>0</v>
      </c>
      <c r="J80" s="794"/>
      <c r="K80" s="794"/>
      <c r="L80" s="86"/>
      <c r="M80" s="86"/>
      <c r="N80" s="86"/>
      <c r="O80" s="163"/>
      <c r="P80" s="163"/>
      <c r="Q80" s="163"/>
      <c r="R80" s="163"/>
      <c r="S80" s="163"/>
      <c r="T80" s="163"/>
      <c r="U80" s="163"/>
      <c r="V80" s="163"/>
      <c r="W80" s="163"/>
      <c r="X80" s="163"/>
      <c r="Y80" s="163"/>
      <c r="Z80" s="163"/>
      <c r="AA80" s="163"/>
      <c r="AB80" s="163"/>
      <c r="AC80" s="163"/>
    </row>
    <row r="81" spans="1:29">
      <c r="A81" s="162"/>
      <c r="B81" s="162" t="s">
        <v>46</v>
      </c>
      <c r="C81" s="162"/>
      <c r="D81" s="162"/>
      <c r="E81" s="162"/>
      <c r="F81" s="162"/>
      <c r="G81" s="162"/>
      <c r="H81" s="792">
        <f>第二面!K88</f>
        <v>0</v>
      </c>
      <c r="I81" s="792"/>
      <c r="J81" s="792"/>
      <c r="K81" s="792"/>
      <c r="L81" s="792"/>
      <c r="M81" s="792"/>
      <c r="N81" s="792"/>
      <c r="O81" s="792"/>
      <c r="P81" s="792"/>
      <c r="Q81" s="792"/>
      <c r="R81" s="792"/>
      <c r="S81" s="792"/>
      <c r="T81" s="792"/>
      <c r="U81" s="792"/>
      <c r="V81" s="792"/>
      <c r="W81" s="792"/>
      <c r="X81" s="792"/>
      <c r="Y81" s="792"/>
      <c r="Z81" s="792"/>
      <c r="AA81" s="792"/>
      <c r="AB81" s="792"/>
      <c r="AC81" s="792"/>
    </row>
    <row r="82" spans="1:29">
      <c r="A82" s="162"/>
      <c r="B82" s="162" t="s">
        <v>13</v>
      </c>
      <c r="C82" s="162"/>
      <c r="D82" s="162"/>
      <c r="E82" s="162"/>
      <c r="F82" s="162"/>
      <c r="G82" s="162"/>
      <c r="H82" s="795">
        <f>第二面!K89</f>
        <v>0</v>
      </c>
      <c r="I82" s="795"/>
      <c r="J82" s="795"/>
      <c r="K82" s="795"/>
      <c r="L82" s="795"/>
      <c r="M82" s="87"/>
      <c r="N82" s="87"/>
      <c r="O82" s="87"/>
      <c r="P82" s="87"/>
      <c r="Q82" s="87"/>
      <c r="R82" s="87"/>
      <c r="S82" s="87"/>
      <c r="T82" s="87"/>
      <c r="U82" s="87"/>
      <c r="V82" s="87"/>
      <c r="W82" s="87"/>
      <c r="X82" s="87"/>
      <c r="Y82" s="87"/>
      <c r="Z82" s="87"/>
      <c r="AA82" s="87"/>
      <c r="AB82" s="87"/>
      <c r="AC82" s="87"/>
    </row>
    <row r="83" spans="1:29">
      <c r="A83" s="162"/>
      <c r="B83" s="162" t="s">
        <v>47</v>
      </c>
      <c r="C83" s="162"/>
      <c r="D83" s="162"/>
      <c r="E83" s="162"/>
      <c r="F83" s="162"/>
      <c r="G83" s="162"/>
      <c r="H83" s="795">
        <f>第二面!K90</f>
        <v>0</v>
      </c>
      <c r="I83" s="795"/>
      <c r="J83" s="795"/>
      <c r="K83" s="795"/>
      <c r="L83" s="795"/>
      <c r="M83" s="795"/>
      <c r="N83" s="795"/>
      <c r="O83" s="795"/>
      <c r="P83" s="795"/>
      <c r="Q83" s="795"/>
      <c r="R83" s="795"/>
      <c r="S83" s="795"/>
      <c r="T83" s="795"/>
      <c r="U83" s="795"/>
      <c r="V83" s="795"/>
      <c r="W83" s="795"/>
      <c r="X83" s="795"/>
      <c r="Y83" s="795"/>
      <c r="Z83" s="795"/>
      <c r="AA83" s="795"/>
      <c r="AB83" s="795"/>
      <c r="AC83" s="795"/>
    </row>
    <row r="84" spans="1:29">
      <c r="A84" s="164"/>
      <c r="B84" s="164" t="s">
        <v>48</v>
      </c>
      <c r="C84" s="164"/>
      <c r="D84" s="164"/>
      <c r="E84" s="164"/>
      <c r="F84" s="164"/>
      <c r="G84" s="164"/>
      <c r="H84" s="165"/>
      <c r="I84" s="165"/>
      <c r="J84" s="166"/>
      <c r="K84" s="796">
        <f>第二面!K91</f>
        <v>0</v>
      </c>
      <c r="L84" s="796"/>
      <c r="M84" s="796"/>
      <c r="N84" s="796"/>
      <c r="O84" s="796"/>
      <c r="P84" s="796"/>
      <c r="Q84" s="796"/>
      <c r="R84" s="796"/>
      <c r="S84" s="796"/>
      <c r="T84" s="796"/>
      <c r="U84" s="796"/>
      <c r="V84" s="796"/>
      <c r="W84" s="796"/>
      <c r="X84" s="796"/>
      <c r="Y84" s="796"/>
      <c r="Z84" s="796"/>
      <c r="AA84" s="796"/>
      <c r="AB84" s="796"/>
      <c r="AC84" s="796"/>
    </row>
    <row r="85" spans="1:29">
      <c r="A85" s="162"/>
      <c r="B85" s="162" t="s">
        <v>49</v>
      </c>
      <c r="C85" s="162"/>
      <c r="D85" s="162"/>
      <c r="E85" s="162"/>
      <c r="F85" s="162"/>
      <c r="G85" s="162"/>
      <c r="H85" s="163"/>
      <c r="I85" s="163"/>
      <c r="J85" s="163"/>
      <c r="K85" s="163"/>
      <c r="L85" s="163"/>
      <c r="M85" s="163"/>
      <c r="N85" s="163"/>
      <c r="O85" s="163"/>
      <c r="P85" s="163"/>
      <c r="Q85" s="163"/>
      <c r="R85" s="163"/>
      <c r="S85" s="163"/>
      <c r="T85" s="163"/>
      <c r="U85" s="163"/>
      <c r="V85" s="163"/>
      <c r="W85" s="163"/>
      <c r="X85" s="163"/>
      <c r="Y85" s="163"/>
      <c r="Z85" s="163"/>
      <c r="AA85" s="163"/>
      <c r="AB85" s="163"/>
      <c r="AC85" s="163"/>
    </row>
    <row r="86" spans="1:29">
      <c r="A86" s="162"/>
      <c r="B86" s="162" t="s">
        <v>44</v>
      </c>
      <c r="C86" s="162"/>
      <c r="D86" s="162"/>
      <c r="E86" s="162"/>
      <c r="F86" s="162"/>
      <c r="G86" s="162"/>
      <c r="H86" s="792">
        <f>第二面!K94</f>
        <v>0</v>
      </c>
      <c r="I86" s="792"/>
      <c r="J86" s="792"/>
      <c r="K86" s="792"/>
      <c r="L86" s="792"/>
      <c r="M86" s="792"/>
      <c r="N86" s="792"/>
      <c r="O86" s="792"/>
      <c r="P86" s="792"/>
      <c r="Q86" s="792"/>
      <c r="R86" s="792"/>
      <c r="S86" s="792"/>
      <c r="T86" s="792"/>
      <c r="U86" s="792"/>
      <c r="V86" s="792"/>
      <c r="W86" s="792"/>
      <c r="X86" s="792"/>
      <c r="Y86" s="792"/>
      <c r="Z86" s="792"/>
      <c r="AA86" s="792"/>
      <c r="AB86" s="792"/>
      <c r="AC86" s="792"/>
    </row>
    <row r="87" spans="1:29">
      <c r="A87" s="162"/>
      <c r="B87" s="162" t="s">
        <v>45</v>
      </c>
      <c r="C87" s="162"/>
      <c r="D87" s="162"/>
      <c r="E87" s="162"/>
      <c r="F87" s="162"/>
      <c r="G87" s="162"/>
      <c r="H87" s="792">
        <f>第二面!K95</f>
        <v>0</v>
      </c>
      <c r="I87" s="792"/>
      <c r="J87" s="792"/>
      <c r="K87" s="792"/>
      <c r="L87" s="792"/>
      <c r="M87" s="792"/>
      <c r="N87" s="792"/>
      <c r="O87" s="792"/>
      <c r="P87" s="792"/>
      <c r="Q87" s="792"/>
      <c r="R87" s="792"/>
      <c r="S87" s="792"/>
      <c r="T87" s="792"/>
      <c r="U87" s="792"/>
      <c r="V87" s="792"/>
      <c r="W87" s="792"/>
      <c r="X87" s="792"/>
      <c r="Y87" s="792"/>
      <c r="Z87" s="792"/>
      <c r="AA87" s="792"/>
      <c r="AB87" s="792"/>
      <c r="AC87" s="792"/>
    </row>
    <row r="88" spans="1:29">
      <c r="A88" s="162"/>
      <c r="B88" s="162" t="s">
        <v>11</v>
      </c>
      <c r="C88" s="162"/>
      <c r="D88" s="162"/>
      <c r="E88" s="162"/>
      <c r="F88" s="162"/>
      <c r="G88" s="162"/>
      <c r="H88" s="163"/>
      <c r="I88" s="793">
        <f>第二面!K96</f>
        <v>0</v>
      </c>
      <c r="J88" s="794"/>
      <c r="K88" s="794"/>
      <c r="L88" s="86"/>
      <c r="M88" s="86"/>
      <c r="N88" s="86"/>
      <c r="O88" s="163"/>
      <c r="P88" s="163"/>
      <c r="Q88" s="163"/>
      <c r="R88" s="163"/>
      <c r="S88" s="163"/>
      <c r="T88" s="163"/>
      <c r="U88" s="163"/>
      <c r="V88" s="163"/>
      <c r="W88" s="163"/>
      <c r="X88" s="163"/>
      <c r="Y88" s="163"/>
      <c r="Z88" s="163"/>
      <c r="AA88" s="163"/>
      <c r="AB88" s="163"/>
      <c r="AC88" s="163"/>
    </row>
    <row r="89" spans="1:29">
      <c r="A89" s="162"/>
      <c r="B89" s="162" t="s">
        <v>46</v>
      </c>
      <c r="C89" s="162"/>
      <c r="D89" s="162"/>
      <c r="E89" s="162"/>
      <c r="F89" s="162"/>
      <c r="G89" s="162"/>
      <c r="H89" s="792">
        <f>第二面!K97</f>
        <v>0</v>
      </c>
      <c r="I89" s="792"/>
      <c r="J89" s="792"/>
      <c r="K89" s="792"/>
      <c r="L89" s="792"/>
      <c r="M89" s="792"/>
      <c r="N89" s="792"/>
      <c r="O89" s="792"/>
      <c r="P89" s="792"/>
      <c r="Q89" s="792"/>
      <c r="R89" s="792"/>
      <c r="S89" s="792"/>
      <c r="T89" s="792"/>
      <c r="U89" s="792"/>
      <c r="V89" s="792"/>
      <c r="W89" s="792"/>
      <c r="X89" s="792"/>
      <c r="Y89" s="792"/>
      <c r="Z89" s="792"/>
      <c r="AA89" s="792"/>
      <c r="AB89" s="792"/>
      <c r="AC89" s="792"/>
    </row>
    <row r="90" spans="1:29">
      <c r="A90" s="162"/>
      <c r="B90" s="162" t="s">
        <v>13</v>
      </c>
      <c r="C90" s="162"/>
      <c r="D90" s="162"/>
      <c r="E90" s="162"/>
      <c r="F90" s="162"/>
      <c r="G90" s="162"/>
      <c r="H90" s="795">
        <f>第二面!K98</f>
        <v>0</v>
      </c>
      <c r="I90" s="795"/>
      <c r="J90" s="795"/>
      <c r="K90" s="795"/>
      <c r="L90" s="795"/>
      <c r="M90" s="87"/>
      <c r="N90" s="87"/>
      <c r="O90" s="87"/>
      <c r="P90" s="87"/>
      <c r="Q90" s="87"/>
      <c r="R90" s="87"/>
      <c r="S90" s="87"/>
      <c r="T90" s="87"/>
      <c r="U90" s="87"/>
      <c r="V90" s="87"/>
      <c r="W90" s="87"/>
      <c r="X90" s="87"/>
      <c r="Y90" s="87"/>
      <c r="Z90" s="87"/>
      <c r="AA90" s="87"/>
      <c r="AB90" s="87"/>
      <c r="AC90" s="87"/>
    </row>
    <row r="91" spans="1:29">
      <c r="A91" s="162"/>
      <c r="B91" s="162" t="s">
        <v>47</v>
      </c>
      <c r="C91" s="162"/>
      <c r="D91" s="162"/>
      <c r="E91" s="162"/>
      <c r="F91" s="162"/>
      <c r="G91" s="162"/>
      <c r="H91" s="795">
        <f>第二面!K99</f>
        <v>0</v>
      </c>
      <c r="I91" s="795"/>
      <c r="J91" s="795"/>
      <c r="K91" s="795"/>
      <c r="L91" s="795"/>
      <c r="M91" s="795"/>
      <c r="N91" s="795"/>
      <c r="O91" s="795"/>
      <c r="P91" s="795"/>
      <c r="Q91" s="795"/>
      <c r="R91" s="795"/>
      <c r="S91" s="795"/>
      <c r="T91" s="795"/>
      <c r="U91" s="795"/>
      <c r="V91" s="795"/>
      <c r="W91" s="795"/>
      <c r="X91" s="795"/>
      <c r="Y91" s="795"/>
      <c r="Z91" s="795"/>
      <c r="AA91" s="795"/>
      <c r="AB91" s="795"/>
      <c r="AC91" s="795"/>
    </row>
    <row r="92" spans="1:29">
      <c r="A92" s="164"/>
      <c r="B92" s="164" t="s">
        <v>48</v>
      </c>
      <c r="C92" s="164"/>
      <c r="D92" s="164"/>
      <c r="E92" s="164"/>
      <c r="F92" s="164"/>
      <c r="G92" s="164"/>
      <c r="H92" s="165"/>
      <c r="I92" s="165"/>
      <c r="J92" s="166"/>
      <c r="K92" s="796">
        <f>第二面!K100</f>
        <v>0</v>
      </c>
      <c r="L92" s="796"/>
      <c r="M92" s="796"/>
      <c r="N92" s="796"/>
      <c r="O92" s="796"/>
      <c r="P92" s="796"/>
      <c r="Q92" s="796"/>
      <c r="R92" s="796"/>
      <c r="S92" s="796"/>
      <c r="T92" s="796"/>
      <c r="U92" s="796"/>
      <c r="V92" s="796"/>
      <c r="W92" s="796"/>
      <c r="X92" s="796"/>
      <c r="Y92" s="796"/>
      <c r="Z92" s="796"/>
      <c r="AA92" s="796"/>
      <c r="AB92" s="796"/>
      <c r="AC92" s="796"/>
    </row>
    <row r="93" spans="1:29">
      <c r="A93" s="162"/>
      <c r="B93" s="162" t="s">
        <v>44</v>
      </c>
      <c r="C93" s="162"/>
      <c r="D93" s="162"/>
      <c r="E93" s="162"/>
      <c r="F93" s="162"/>
      <c r="G93" s="162"/>
      <c r="H93" s="797">
        <f>第二面!K102</f>
        <v>0</v>
      </c>
      <c r="I93" s="797"/>
      <c r="J93" s="797"/>
      <c r="K93" s="797"/>
      <c r="L93" s="797"/>
      <c r="M93" s="797"/>
      <c r="N93" s="797"/>
      <c r="O93" s="797"/>
      <c r="P93" s="797"/>
      <c r="Q93" s="797"/>
      <c r="R93" s="797"/>
      <c r="S93" s="797"/>
      <c r="T93" s="797"/>
      <c r="U93" s="797"/>
      <c r="V93" s="797"/>
      <c r="W93" s="797"/>
      <c r="X93" s="797"/>
      <c r="Y93" s="797"/>
      <c r="Z93" s="797"/>
      <c r="AA93" s="797"/>
      <c r="AB93" s="797"/>
      <c r="AC93" s="797"/>
    </row>
    <row r="94" spans="1:29">
      <c r="A94" s="162"/>
      <c r="B94" s="162" t="s">
        <v>45</v>
      </c>
      <c r="C94" s="162"/>
      <c r="D94" s="162"/>
      <c r="E94" s="162"/>
      <c r="F94" s="162"/>
      <c r="G94" s="162"/>
      <c r="H94" s="792">
        <f>第二面!K103</f>
        <v>0</v>
      </c>
      <c r="I94" s="792"/>
      <c r="J94" s="792"/>
      <c r="K94" s="792"/>
      <c r="L94" s="792"/>
      <c r="M94" s="792"/>
      <c r="N94" s="792"/>
      <c r="O94" s="792"/>
      <c r="P94" s="792"/>
      <c r="Q94" s="792"/>
      <c r="R94" s="792"/>
      <c r="S94" s="792"/>
      <c r="T94" s="792"/>
      <c r="U94" s="792"/>
      <c r="V94" s="792"/>
      <c r="W94" s="792"/>
      <c r="X94" s="792"/>
      <c r="Y94" s="792"/>
      <c r="Z94" s="792"/>
      <c r="AA94" s="792"/>
      <c r="AB94" s="792"/>
      <c r="AC94" s="792"/>
    </row>
    <row r="95" spans="1:29">
      <c r="A95" s="162"/>
      <c r="B95" s="162" t="s">
        <v>11</v>
      </c>
      <c r="C95" s="162"/>
      <c r="D95" s="162"/>
      <c r="E95" s="162"/>
      <c r="F95" s="162"/>
      <c r="G95" s="162"/>
      <c r="H95" s="163"/>
      <c r="I95" s="793">
        <f>第二面!K104</f>
        <v>0</v>
      </c>
      <c r="J95" s="793"/>
      <c r="K95" s="793"/>
      <c r="L95" s="86"/>
      <c r="M95" s="86"/>
      <c r="N95" s="86"/>
      <c r="O95" s="163"/>
      <c r="P95" s="163"/>
      <c r="Q95" s="163"/>
      <c r="R95" s="163"/>
      <c r="S95" s="163"/>
      <c r="T95" s="163"/>
      <c r="U95" s="163"/>
      <c r="V95" s="163"/>
      <c r="W95" s="163"/>
      <c r="X95" s="163"/>
      <c r="Y95" s="163"/>
      <c r="Z95" s="163"/>
      <c r="AA95" s="163"/>
      <c r="AB95" s="163"/>
      <c r="AC95" s="163"/>
    </row>
    <row r="96" spans="1:29">
      <c r="A96" s="162"/>
      <c r="B96" s="162" t="s">
        <v>46</v>
      </c>
      <c r="C96" s="162"/>
      <c r="D96" s="162"/>
      <c r="E96" s="162"/>
      <c r="F96" s="162"/>
      <c r="G96" s="162"/>
      <c r="H96" s="792">
        <f>第二面!K105</f>
        <v>0</v>
      </c>
      <c r="I96" s="792"/>
      <c r="J96" s="792"/>
      <c r="K96" s="792"/>
      <c r="L96" s="792"/>
      <c r="M96" s="792"/>
      <c r="N96" s="792"/>
      <c r="O96" s="792"/>
      <c r="P96" s="792"/>
      <c r="Q96" s="792"/>
      <c r="R96" s="792"/>
      <c r="S96" s="792"/>
      <c r="T96" s="792"/>
      <c r="U96" s="792"/>
      <c r="V96" s="792"/>
      <c r="W96" s="792"/>
      <c r="X96" s="792"/>
      <c r="Y96" s="792"/>
      <c r="Z96" s="792"/>
      <c r="AA96" s="792"/>
      <c r="AB96" s="792"/>
      <c r="AC96" s="792"/>
    </row>
    <row r="97" spans="1:29">
      <c r="A97" s="162"/>
      <c r="B97" s="162" t="s">
        <v>13</v>
      </c>
      <c r="C97" s="162"/>
      <c r="D97" s="162"/>
      <c r="E97" s="162"/>
      <c r="F97" s="162"/>
      <c r="G97" s="162"/>
      <c r="H97" s="795">
        <f>第二面!K106</f>
        <v>0</v>
      </c>
      <c r="I97" s="795"/>
      <c r="J97" s="795"/>
      <c r="K97" s="795"/>
      <c r="L97" s="795"/>
      <c r="M97" s="87"/>
      <c r="N97" s="87"/>
      <c r="O97" s="87"/>
      <c r="P97" s="87"/>
      <c r="Q97" s="87"/>
      <c r="R97" s="87"/>
      <c r="S97" s="87"/>
      <c r="T97" s="87"/>
      <c r="U97" s="87"/>
      <c r="V97" s="87"/>
      <c r="W97" s="87"/>
      <c r="X97" s="87"/>
      <c r="Y97" s="87"/>
      <c r="Z97" s="87"/>
      <c r="AA97" s="87"/>
      <c r="AB97" s="87"/>
      <c r="AC97" s="87"/>
    </row>
    <row r="98" spans="1:29">
      <c r="A98" s="162"/>
      <c r="B98" s="162" t="s">
        <v>47</v>
      </c>
      <c r="C98" s="162"/>
      <c r="D98" s="162"/>
      <c r="E98" s="162"/>
      <c r="F98" s="162"/>
      <c r="G98" s="162"/>
      <c r="H98" s="792">
        <f>第二面!K107</f>
        <v>0</v>
      </c>
      <c r="I98" s="792"/>
      <c r="J98" s="792"/>
      <c r="K98" s="792"/>
      <c r="L98" s="792"/>
      <c r="M98" s="792"/>
      <c r="N98" s="792"/>
      <c r="O98" s="792"/>
      <c r="P98" s="792"/>
      <c r="Q98" s="792"/>
      <c r="R98" s="792"/>
      <c r="S98" s="792"/>
      <c r="T98" s="792"/>
      <c r="U98" s="792"/>
      <c r="V98" s="792"/>
      <c r="W98" s="792"/>
      <c r="X98" s="792"/>
      <c r="Y98" s="792"/>
      <c r="Z98" s="792"/>
      <c r="AA98" s="792"/>
      <c r="AB98" s="792"/>
      <c r="AC98" s="792"/>
    </row>
    <row r="99" spans="1:29">
      <c r="A99" s="164"/>
      <c r="B99" s="164" t="s">
        <v>48</v>
      </c>
      <c r="C99" s="164"/>
      <c r="D99" s="164"/>
      <c r="E99" s="164"/>
      <c r="F99" s="164"/>
      <c r="G99" s="164"/>
      <c r="H99" s="165"/>
      <c r="I99" s="165"/>
      <c r="J99" s="166"/>
      <c r="K99" s="796">
        <f>第二面!K108</f>
        <v>0</v>
      </c>
      <c r="L99" s="796"/>
      <c r="M99" s="796"/>
      <c r="N99" s="796"/>
      <c r="O99" s="796"/>
      <c r="P99" s="796"/>
      <c r="Q99" s="796"/>
      <c r="R99" s="796"/>
      <c r="S99" s="796"/>
      <c r="T99" s="796"/>
      <c r="U99" s="796"/>
      <c r="V99" s="796"/>
      <c r="W99" s="796"/>
      <c r="X99" s="796"/>
      <c r="Y99" s="796"/>
      <c r="Z99" s="796"/>
      <c r="AA99" s="796"/>
      <c r="AB99" s="796"/>
      <c r="AC99" s="796"/>
    </row>
    <row r="100" spans="1:29">
      <c r="A100" s="167"/>
      <c r="B100" s="167" t="s">
        <v>44</v>
      </c>
      <c r="C100" s="167"/>
      <c r="D100" s="167"/>
      <c r="E100" s="167"/>
      <c r="F100" s="167"/>
      <c r="G100" s="167"/>
      <c r="H100" s="797">
        <f>第二面!K110</f>
        <v>0</v>
      </c>
      <c r="I100" s="797"/>
      <c r="J100" s="797"/>
      <c r="K100" s="797"/>
      <c r="L100" s="797"/>
      <c r="M100" s="797"/>
      <c r="N100" s="797"/>
      <c r="O100" s="797"/>
      <c r="P100" s="797"/>
      <c r="Q100" s="797"/>
      <c r="R100" s="797"/>
      <c r="S100" s="797"/>
      <c r="T100" s="797"/>
      <c r="U100" s="797"/>
      <c r="V100" s="797"/>
      <c r="W100" s="797"/>
      <c r="X100" s="797"/>
      <c r="Y100" s="797"/>
      <c r="Z100" s="797"/>
      <c r="AA100" s="797"/>
      <c r="AB100" s="797"/>
      <c r="AC100" s="797"/>
    </row>
    <row r="101" spans="1:29">
      <c r="A101" s="162"/>
      <c r="B101" s="162" t="s">
        <v>45</v>
      </c>
      <c r="C101" s="162"/>
      <c r="D101" s="162"/>
      <c r="E101" s="162"/>
      <c r="F101" s="162"/>
      <c r="G101" s="162"/>
      <c r="H101" s="792">
        <f>第二面!K111</f>
        <v>0</v>
      </c>
      <c r="I101" s="792"/>
      <c r="J101" s="792"/>
      <c r="K101" s="792"/>
      <c r="L101" s="792"/>
      <c r="M101" s="792"/>
      <c r="N101" s="792"/>
      <c r="O101" s="792"/>
      <c r="P101" s="792"/>
      <c r="Q101" s="792"/>
      <c r="R101" s="792"/>
      <c r="S101" s="792"/>
      <c r="T101" s="792"/>
      <c r="U101" s="792"/>
      <c r="V101" s="792"/>
      <c r="W101" s="792"/>
      <c r="X101" s="792"/>
      <c r="Y101" s="792"/>
      <c r="Z101" s="792"/>
      <c r="AA101" s="792"/>
      <c r="AB101" s="792"/>
      <c r="AC101" s="792"/>
    </row>
    <row r="102" spans="1:29">
      <c r="A102" s="162"/>
      <c r="B102" s="162" t="s">
        <v>11</v>
      </c>
      <c r="C102" s="162"/>
      <c r="D102" s="162"/>
      <c r="E102" s="162"/>
      <c r="F102" s="162"/>
      <c r="G102" s="162"/>
      <c r="H102" s="163"/>
      <c r="I102" s="793">
        <f>第二面!K112</f>
        <v>0</v>
      </c>
      <c r="J102" s="794"/>
      <c r="K102" s="794"/>
      <c r="L102" s="86"/>
      <c r="M102" s="86"/>
      <c r="N102" s="86"/>
      <c r="O102" s="163"/>
      <c r="P102" s="163"/>
      <c r="Q102" s="163"/>
      <c r="R102" s="163"/>
      <c r="S102" s="163"/>
      <c r="T102" s="163"/>
      <c r="U102" s="163"/>
      <c r="V102" s="163"/>
      <c r="W102" s="163"/>
      <c r="X102" s="163"/>
      <c r="Y102" s="163"/>
      <c r="Z102" s="163"/>
      <c r="AA102" s="163"/>
      <c r="AB102" s="163"/>
      <c r="AC102" s="163"/>
    </row>
    <row r="103" spans="1:29">
      <c r="A103" s="162"/>
      <c r="B103" s="162" t="s">
        <v>46</v>
      </c>
      <c r="C103" s="162"/>
      <c r="D103" s="162"/>
      <c r="E103" s="162"/>
      <c r="F103" s="162"/>
      <c r="G103" s="162"/>
      <c r="H103" s="792">
        <f>第二面!K113</f>
        <v>0</v>
      </c>
      <c r="I103" s="792"/>
      <c r="J103" s="792"/>
      <c r="K103" s="792"/>
      <c r="L103" s="792"/>
      <c r="M103" s="792"/>
      <c r="N103" s="792"/>
      <c r="O103" s="792"/>
      <c r="P103" s="792"/>
      <c r="Q103" s="792"/>
      <c r="R103" s="792"/>
      <c r="S103" s="792"/>
      <c r="T103" s="792"/>
      <c r="U103" s="792"/>
      <c r="V103" s="792"/>
      <c r="W103" s="792"/>
      <c r="X103" s="792"/>
      <c r="Y103" s="792"/>
      <c r="Z103" s="792"/>
      <c r="AA103" s="792"/>
      <c r="AB103" s="792"/>
      <c r="AC103" s="792"/>
    </row>
    <row r="104" spans="1:29">
      <c r="A104" s="162"/>
      <c r="B104" s="162" t="s">
        <v>13</v>
      </c>
      <c r="C104" s="162"/>
      <c r="D104" s="162"/>
      <c r="E104" s="162"/>
      <c r="F104" s="162"/>
      <c r="G104" s="162"/>
      <c r="H104" s="795">
        <f>第二面!K114</f>
        <v>0</v>
      </c>
      <c r="I104" s="795"/>
      <c r="J104" s="795"/>
      <c r="K104" s="795"/>
      <c r="L104" s="795"/>
      <c r="M104" s="87"/>
      <c r="N104" s="87"/>
      <c r="O104" s="87"/>
      <c r="P104" s="87"/>
      <c r="Q104" s="87"/>
      <c r="R104" s="87"/>
      <c r="S104" s="87"/>
      <c r="T104" s="87"/>
      <c r="U104" s="87"/>
      <c r="V104" s="87"/>
      <c r="W104" s="87"/>
      <c r="X104" s="87"/>
      <c r="Y104" s="87"/>
      <c r="Z104" s="87"/>
      <c r="AA104" s="87"/>
      <c r="AB104" s="87"/>
      <c r="AC104" s="87"/>
    </row>
    <row r="105" spans="1:29">
      <c r="A105" s="162"/>
      <c r="B105" s="162" t="s">
        <v>47</v>
      </c>
      <c r="C105" s="162"/>
      <c r="D105" s="162"/>
      <c r="E105" s="162"/>
      <c r="F105" s="162"/>
      <c r="G105" s="162"/>
      <c r="H105" s="792">
        <f>第二面!K115</f>
        <v>0</v>
      </c>
      <c r="I105" s="792"/>
      <c r="J105" s="792"/>
      <c r="K105" s="792"/>
      <c r="L105" s="792"/>
      <c r="M105" s="792"/>
      <c r="N105" s="792"/>
      <c r="O105" s="792"/>
      <c r="P105" s="792"/>
      <c r="Q105" s="792"/>
      <c r="R105" s="792"/>
      <c r="S105" s="792"/>
      <c r="T105" s="792"/>
      <c r="U105" s="792"/>
      <c r="V105" s="792"/>
      <c r="W105" s="792"/>
      <c r="X105" s="792"/>
      <c r="Y105" s="792"/>
      <c r="Z105" s="792"/>
      <c r="AA105" s="792"/>
      <c r="AB105" s="792"/>
      <c r="AC105" s="792"/>
    </row>
    <row r="106" spans="1:29">
      <c r="A106" s="162"/>
      <c r="B106" s="162" t="s">
        <v>48</v>
      </c>
      <c r="C106" s="162"/>
      <c r="D106" s="162"/>
      <c r="E106" s="162"/>
      <c r="F106" s="162"/>
      <c r="G106" s="162"/>
      <c r="H106" s="87"/>
      <c r="I106" s="87"/>
      <c r="J106" s="163"/>
      <c r="K106" s="795">
        <f>第二面!K116</f>
        <v>0</v>
      </c>
      <c r="L106" s="795"/>
      <c r="M106" s="795"/>
      <c r="N106" s="795"/>
      <c r="O106" s="795"/>
      <c r="P106" s="795"/>
      <c r="Q106" s="795"/>
      <c r="R106" s="795"/>
      <c r="S106" s="795"/>
      <c r="T106" s="795"/>
      <c r="U106" s="795"/>
      <c r="V106" s="795"/>
      <c r="W106" s="795"/>
      <c r="X106" s="795"/>
      <c r="Y106" s="795"/>
      <c r="Z106" s="795"/>
      <c r="AA106" s="795"/>
      <c r="AB106" s="795"/>
      <c r="AC106" s="795"/>
    </row>
    <row r="107" spans="1:29">
      <c r="A107" s="161" t="s">
        <v>50</v>
      </c>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row>
    <row r="108" spans="1:29">
      <c r="A108" s="162"/>
      <c r="B108" s="162" t="s">
        <v>51</v>
      </c>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row>
    <row r="109" spans="1:29">
      <c r="A109" s="163"/>
      <c r="B109" s="163" t="s">
        <v>15</v>
      </c>
      <c r="C109" s="163"/>
      <c r="D109" s="163"/>
      <c r="E109" s="163"/>
      <c r="F109" s="168"/>
      <c r="G109" s="168"/>
      <c r="H109" s="163"/>
      <c r="I109" s="168" t="s">
        <v>16</v>
      </c>
      <c r="J109" s="798" t="str">
        <f>第二面!L122</f>
        <v/>
      </c>
      <c r="K109" s="798"/>
      <c r="L109" s="799" t="s">
        <v>305</v>
      </c>
      <c r="M109" s="799"/>
      <c r="N109" s="799"/>
      <c r="O109" s="799"/>
      <c r="P109" s="799"/>
      <c r="Q109" s="793" t="str">
        <f>第二面!T122</f>
        <v/>
      </c>
      <c r="R109" s="793"/>
      <c r="S109" s="793"/>
      <c r="T109" s="799" t="s">
        <v>17</v>
      </c>
      <c r="U109" s="799"/>
      <c r="V109" s="799"/>
      <c r="W109" s="798" t="str">
        <f>第二面!Z122</f>
        <v/>
      </c>
      <c r="X109" s="798"/>
      <c r="Y109" s="798"/>
      <c r="Z109" s="798"/>
      <c r="AA109" s="798"/>
      <c r="AB109" s="798"/>
      <c r="AC109" s="163" t="s">
        <v>5</v>
      </c>
    </row>
    <row r="110" spans="1:29">
      <c r="A110" s="163"/>
      <c r="B110" s="163" t="s">
        <v>10</v>
      </c>
      <c r="C110" s="163"/>
      <c r="D110" s="163"/>
      <c r="E110" s="163"/>
      <c r="F110" s="169"/>
      <c r="G110" s="169"/>
      <c r="H110" s="792" t="str">
        <f>第二面!K123</f>
        <v/>
      </c>
      <c r="I110" s="792"/>
      <c r="J110" s="792"/>
      <c r="K110" s="792"/>
      <c r="L110" s="792"/>
      <c r="M110" s="792"/>
      <c r="N110" s="792"/>
      <c r="O110" s="792"/>
      <c r="P110" s="792"/>
      <c r="Q110" s="792"/>
      <c r="R110" s="792"/>
      <c r="S110" s="792"/>
      <c r="T110" s="792"/>
      <c r="U110" s="792"/>
      <c r="V110" s="792"/>
      <c r="W110" s="792"/>
      <c r="X110" s="792"/>
      <c r="Y110" s="792"/>
      <c r="Z110" s="792"/>
      <c r="AA110" s="792"/>
      <c r="AB110" s="792"/>
      <c r="AC110" s="792"/>
    </row>
    <row r="111" spans="1:29">
      <c r="A111" s="163"/>
      <c r="B111" s="163" t="s">
        <v>317</v>
      </c>
      <c r="C111" s="163"/>
      <c r="D111" s="163"/>
      <c r="E111" s="163"/>
      <c r="F111" s="163"/>
      <c r="G111" s="163"/>
      <c r="H111" s="163"/>
      <c r="I111" s="86"/>
      <c r="J111" s="798" t="str">
        <f>第二面!L124</f>
        <v/>
      </c>
      <c r="K111" s="798"/>
      <c r="L111" s="799" t="s">
        <v>20</v>
      </c>
      <c r="M111" s="799"/>
      <c r="N111" s="799"/>
      <c r="O111" s="799"/>
      <c r="P111" s="799"/>
      <c r="Q111" s="798" t="str">
        <f>第二面!T124</f>
        <v/>
      </c>
      <c r="R111" s="798"/>
      <c r="S111" s="798"/>
      <c r="T111" s="799" t="s">
        <v>21</v>
      </c>
      <c r="U111" s="799"/>
      <c r="V111" s="799"/>
      <c r="W111" s="799"/>
      <c r="X111" s="798" t="str">
        <f>第二面!AA124</f>
        <v/>
      </c>
      <c r="Y111" s="798"/>
      <c r="Z111" s="798"/>
      <c r="AA111" s="798"/>
      <c r="AB111" s="798"/>
      <c r="AC111" s="163" t="s">
        <v>5</v>
      </c>
    </row>
    <row r="112" spans="1:29">
      <c r="A112" s="163"/>
      <c r="B112" s="163"/>
      <c r="C112" s="163"/>
      <c r="D112" s="163"/>
      <c r="E112" s="163"/>
      <c r="F112" s="163"/>
      <c r="G112" s="163"/>
      <c r="H112" s="800" t="str">
        <f>第二面!K125</f>
        <v/>
      </c>
      <c r="I112" s="800"/>
      <c r="J112" s="800"/>
      <c r="K112" s="800"/>
      <c r="L112" s="800"/>
      <c r="M112" s="800"/>
      <c r="N112" s="800"/>
      <c r="O112" s="800"/>
      <c r="P112" s="800"/>
      <c r="Q112" s="800"/>
      <c r="R112" s="800"/>
      <c r="S112" s="800"/>
      <c r="T112" s="800"/>
      <c r="U112" s="800"/>
      <c r="V112" s="800"/>
      <c r="W112" s="800"/>
      <c r="X112" s="800"/>
      <c r="Y112" s="800"/>
      <c r="Z112" s="800"/>
      <c r="AA112" s="800"/>
      <c r="AB112" s="800"/>
      <c r="AC112" s="800"/>
    </row>
    <row r="113" spans="1:29">
      <c r="A113" s="82"/>
      <c r="B113" s="82" t="s">
        <v>22</v>
      </c>
      <c r="C113" s="82"/>
      <c r="D113" s="82"/>
      <c r="E113" s="82"/>
      <c r="F113" s="82"/>
      <c r="G113" s="82"/>
      <c r="H113" s="773" t="str">
        <f>第二面!K126</f>
        <v/>
      </c>
      <c r="I113" s="773"/>
      <c r="J113" s="773"/>
      <c r="K113" s="84" t="s">
        <v>314</v>
      </c>
      <c r="L113" s="96"/>
      <c r="M113" s="96"/>
      <c r="N113" s="84"/>
      <c r="O113" s="776" t="str">
        <f>第二面!K127</f>
        <v/>
      </c>
      <c r="P113" s="776"/>
      <c r="Q113" s="776"/>
      <c r="R113" s="776"/>
      <c r="S113" s="776"/>
      <c r="T113" s="776"/>
      <c r="U113" s="776"/>
      <c r="V113" s="776"/>
      <c r="W113" s="776"/>
      <c r="X113" s="776"/>
      <c r="Y113" s="776"/>
      <c r="Z113" s="776"/>
      <c r="AA113" s="776"/>
      <c r="AB113" s="776"/>
      <c r="AC113" s="776"/>
    </row>
    <row r="114" spans="1:29">
      <c r="A114" s="163"/>
      <c r="B114" s="163" t="s">
        <v>24</v>
      </c>
      <c r="C114" s="163"/>
      <c r="D114" s="163"/>
      <c r="E114" s="163"/>
      <c r="F114" s="163"/>
      <c r="G114" s="163"/>
      <c r="H114" s="795" t="str">
        <f>第二面!K128</f>
        <v/>
      </c>
      <c r="I114" s="795"/>
      <c r="J114" s="795"/>
      <c r="K114" s="795"/>
      <c r="L114" s="795"/>
      <c r="M114" s="87"/>
      <c r="N114" s="87"/>
      <c r="O114" s="87"/>
      <c r="P114" s="87"/>
      <c r="Q114" s="87"/>
      <c r="R114" s="87"/>
      <c r="S114" s="163"/>
      <c r="T114" s="163"/>
      <c r="U114" s="163"/>
      <c r="V114" s="163"/>
      <c r="W114" s="163"/>
      <c r="X114" s="163"/>
      <c r="Y114" s="163"/>
      <c r="Z114" s="163"/>
      <c r="AA114" s="163"/>
      <c r="AB114" s="163"/>
      <c r="AC114" s="163"/>
    </row>
    <row r="115" spans="1:29">
      <c r="A115" s="166"/>
      <c r="B115" s="166" t="s">
        <v>340</v>
      </c>
      <c r="C115" s="166"/>
      <c r="D115" s="166"/>
      <c r="E115" s="166"/>
      <c r="F115" s="166"/>
      <c r="G115" s="166"/>
      <c r="H115" s="165"/>
      <c r="I115" s="165"/>
      <c r="J115" s="165"/>
      <c r="K115" s="165"/>
      <c r="L115" s="796">
        <f>第二面!K129</f>
        <v>0</v>
      </c>
      <c r="M115" s="796"/>
      <c r="N115" s="796"/>
      <c r="O115" s="796"/>
      <c r="P115" s="796"/>
      <c r="Q115" s="796"/>
      <c r="R115" s="796"/>
      <c r="S115" s="796"/>
      <c r="T115" s="796"/>
      <c r="U115" s="796"/>
      <c r="V115" s="796"/>
      <c r="W115" s="796"/>
      <c r="X115" s="796"/>
      <c r="Y115" s="796"/>
      <c r="Z115" s="796"/>
      <c r="AA115" s="796"/>
      <c r="AB115" s="796"/>
      <c r="AC115" s="796"/>
    </row>
    <row r="116" spans="1:29">
      <c r="A116" s="163"/>
      <c r="B116" s="163" t="s">
        <v>53</v>
      </c>
      <c r="C116" s="163"/>
      <c r="D116" s="163"/>
      <c r="E116" s="163"/>
      <c r="F116" s="163"/>
      <c r="G116" s="163"/>
      <c r="H116" s="163"/>
      <c r="I116" s="163"/>
      <c r="J116" s="163"/>
      <c r="K116" s="163"/>
      <c r="L116" s="163"/>
      <c r="M116" s="163"/>
      <c r="N116" s="163"/>
      <c r="O116" s="163"/>
      <c r="P116" s="163"/>
      <c r="Q116" s="163"/>
      <c r="R116" s="163"/>
      <c r="S116" s="163"/>
      <c r="T116" s="163"/>
      <c r="U116" s="163"/>
      <c r="V116" s="163"/>
      <c r="W116" s="163"/>
      <c r="X116" s="163"/>
      <c r="Y116" s="163"/>
      <c r="Z116" s="163"/>
      <c r="AA116" s="163"/>
      <c r="AB116" s="163"/>
      <c r="AC116" s="163"/>
    </row>
    <row r="117" spans="1:29">
      <c r="A117" s="163"/>
      <c r="B117" s="163" t="s">
        <v>15</v>
      </c>
      <c r="C117" s="163"/>
      <c r="D117" s="163"/>
      <c r="E117" s="163"/>
      <c r="F117" s="168"/>
      <c r="G117" s="168"/>
      <c r="H117" s="163"/>
      <c r="I117" s="168" t="s">
        <v>16</v>
      </c>
      <c r="J117" s="798">
        <f>第二面!L132</f>
        <v>0</v>
      </c>
      <c r="K117" s="798"/>
      <c r="L117" s="799" t="s">
        <v>305</v>
      </c>
      <c r="M117" s="799"/>
      <c r="N117" s="799"/>
      <c r="O117" s="799"/>
      <c r="P117" s="799"/>
      <c r="Q117" s="793">
        <f>第二面!T132</f>
        <v>0</v>
      </c>
      <c r="R117" s="793"/>
      <c r="S117" s="793"/>
      <c r="T117" s="799" t="s">
        <v>17</v>
      </c>
      <c r="U117" s="799"/>
      <c r="V117" s="799"/>
      <c r="W117" s="798">
        <f>第二面!Z132</f>
        <v>0</v>
      </c>
      <c r="X117" s="798"/>
      <c r="Y117" s="798"/>
      <c r="Z117" s="798"/>
      <c r="AA117" s="798"/>
      <c r="AB117" s="798"/>
      <c r="AC117" s="163" t="s">
        <v>5</v>
      </c>
    </row>
    <row r="118" spans="1:29">
      <c r="A118" s="163"/>
      <c r="B118" s="163" t="s">
        <v>10</v>
      </c>
      <c r="C118" s="163"/>
      <c r="D118" s="163"/>
      <c r="E118" s="163"/>
      <c r="F118" s="169"/>
      <c r="G118" s="169"/>
      <c r="H118" s="792">
        <f>第二面!K133</f>
        <v>0</v>
      </c>
      <c r="I118" s="792"/>
      <c r="J118" s="792"/>
      <c r="K118" s="792"/>
      <c r="L118" s="792"/>
      <c r="M118" s="792"/>
      <c r="N118" s="792"/>
      <c r="O118" s="792"/>
      <c r="P118" s="792"/>
      <c r="Q118" s="792"/>
      <c r="R118" s="792"/>
      <c r="S118" s="792"/>
      <c r="T118" s="792"/>
      <c r="U118" s="792"/>
      <c r="V118" s="792"/>
      <c r="W118" s="792"/>
      <c r="X118" s="792"/>
      <c r="Y118" s="792"/>
      <c r="Z118" s="792"/>
      <c r="AA118" s="792"/>
      <c r="AB118" s="792"/>
      <c r="AC118" s="792"/>
    </row>
    <row r="119" spans="1:29">
      <c r="A119" s="163"/>
      <c r="B119" s="163" t="s">
        <v>317</v>
      </c>
      <c r="C119" s="163"/>
      <c r="D119" s="163"/>
      <c r="E119" s="163"/>
      <c r="F119" s="163"/>
      <c r="G119" s="163"/>
      <c r="H119" s="163"/>
      <c r="I119" s="86"/>
      <c r="J119" s="798">
        <f>第二面!L134</f>
        <v>0</v>
      </c>
      <c r="K119" s="798"/>
      <c r="L119" s="799" t="s">
        <v>20</v>
      </c>
      <c r="M119" s="799"/>
      <c r="N119" s="799"/>
      <c r="O119" s="799"/>
      <c r="P119" s="799"/>
      <c r="Q119" s="798">
        <f>第二面!T134</f>
        <v>0</v>
      </c>
      <c r="R119" s="798"/>
      <c r="S119" s="798"/>
      <c r="T119" s="799" t="s">
        <v>21</v>
      </c>
      <c r="U119" s="799"/>
      <c r="V119" s="799"/>
      <c r="W119" s="799"/>
      <c r="X119" s="798">
        <f>第二面!AA134</f>
        <v>0</v>
      </c>
      <c r="Y119" s="798"/>
      <c r="Z119" s="798"/>
      <c r="AA119" s="798"/>
      <c r="AB119" s="798"/>
      <c r="AC119" s="163" t="s">
        <v>5</v>
      </c>
    </row>
    <row r="120" spans="1:29">
      <c r="A120" s="163"/>
      <c r="B120" s="163"/>
      <c r="C120" s="163"/>
      <c r="D120" s="163"/>
      <c r="E120" s="163"/>
      <c r="F120" s="163"/>
      <c r="G120" s="163"/>
      <c r="H120" s="800">
        <f>第二面!K135</f>
        <v>0</v>
      </c>
      <c r="I120" s="800"/>
      <c r="J120" s="800"/>
      <c r="K120" s="800"/>
      <c r="L120" s="800"/>
      <c r="M120" s="800"/>
      <c r="N120" s="800"/>
      <c r="O120" s="800"/>
      <c r="P120" s="800"/>
      <c r="Q120" s="800"/>
      <c r="R120" s="800"/>
      <c r="S120" s="800"/>
      <c r="T120" s="800"/>
      <c r="U120" s="800"/>
      <c r="V120" s="800"/>
      <c r="W120" s="800"/>
      <c r="X120" s="800"/>
      <c r="Y120" s="800"/>
      <c r="Z120" s="800"/>
      <c r="AA120" s="800"/>
      <c r="AB120" s="800"/>
      <c r="AC120" s="800"/>
    </row>
    <row r="121" spans="1:29">
      <c r="A121" s="82"/>
      <c r="B121" s="82" t="s">
        <v>22</v>
      </c>
      <c r="C121" s="82"/>
      <c r="D121" s="82"/>
      <c r="E121" s="82"/>
      <c r="F121" s="82"/>
      <c r="G121" s="82"/>
      <c r="H121" s="773">
        <f>第二面!K136</f>
        <v>0</v>
      </c>
      <c r="I121" s="773"/>
      <c r="J121" s="773"/>
      <c r="K121" s="84" t="s">
        <v>314</v>
      </c>
      <c r="L121" s="96"/>
      <c r="M121" s="96"/>
      <c r="N121" s="84"/>
      <c r="O121" s="776">
        <f>第二面!K137</f>
        <v>0</v>
      </c>
      <c r="P121" s="776"/>
      <c r="Q121" s="776"/>
      <c r="R121" s="776"/>
      <c r="S121" s="776"/>
      <c r="T121" s="776"/>
      <c r="U121" s="776"/>
      <c r="V121" s="776"/>
      <c r="W121" s="776"/>
      <c r="X121" s="776"/>
      <c r="Y121" s="776"/>
      <c r="Z121" s="776"/>
      <c r="AA121" s="776"/>
      <c r="AB121" s="776"/>
      <c r="AC121" s="776"/>
    </row>
    <row r="122" spans="1:29">
      <c r="A122" s="163"/>
      <c r="B122" s="163" t="s">
        <v>24</v>
      </c>
      <c r="C122" s="163"/>
      <c r="D122" s="163"/>
      <c r="E122" s="163"/>
      <c r="F122" s="163"/>
      <c r="G122" s="163"/>
      <c r="H122" s="795">
        <f>第二面!K138</f>
        <v>0</v>
      </c>
      <c r="I122" s="795"/>
      <c r="J122" s="795"/>
      <c r="K122" s="795"/>
      <c r="L122" s="795"/>
      <c r="M122" s="87"/>
      <c r="N122" s="87"/>
      <c r="O122" s="87"/>
      <c r="P122" s="87"/>
      <c r="Q122" s="87"/>
      <c r="R122" s="87"/>
      <c r="S122" s="163"/>
      <c r="T122" s="163"/>
      <c r="U122" s="163"/>
      <c r="V122" s="163"/>
      <c r="W122" s="163"/>
      <c r="X122" s="163"/>
      <c r="Y122" s="163"/>
      <c r="Z122" s="163"/>
      <c r="AA122" s="163"/>
      <c r="AB122" s="163"/>
      <c r="AC122" s="163"/>
    </row>
    <row r="123" spans="1:29">
      <c r="A123" s="166"/>
      <c r="B123" s="166" t="s">
        <v>340</v>
      </c>
      <c r="C123" s="166"/>
      <c r="D123" s="166"/>
      <c r="E123" s="166"/>
      <c r="F123" s="166"/>
      <c r="G123" s="166"/>
      <c r="H123" s="165"/>
      <c r="I123" s="165"/>
      <c r="J123" s="165"/>
      <c r="K123" s="165"/>
      <c r="L123" s="796">
        <f>第二面!K139</f>
        <v>0</v>
      </c>
      <c r="M123" s="796"/>
      <c r="N123" s="796"/>
      <c r="O123" s="796"/>
      <c r="P123" s="796"/>
      <c r="Q123" s="796"/>
      <c r="R123" s="796"/>
      <c r="S123" s="796"/>
      <c r="T123" s="796"/>
      <c r="U123" s="796"/>
      <c r="V123" s="796"/>
      <c r="W123" s="796"/>
      <c r="X123" s="796"/>
      <c r="Y123" s="796"/>
      <c r="Z123" s="796"/>
      <c r="AA123" s="796"/>
      <c r="AB123" s="796"/>
      <c r="AC123" s="796"/>
    </row>
    <row r="124" spans="1:29">
      <c r="A124" s="163"/>
      <c r="B124" s="163" t="s">
        <v>15</v>
      </c>
      <c r="C124" s="163"/>
      <c r="D124" s="163"/>
      <c r="E124" s="163"/>
      <c r="F124" s="168"/>
      <c r="G124" s="168"/>
      <c r="H124" s="163"/>
      <c r="I124" s="168" t="s">
        <v>16</v>
      </c>
      <c r="J124" s="798">
        <f>第二面!L141</f>
        <v>0</v>
      </c>
      <c r="K124" s="798"/>
      <c r="L124" s="799" t="s">
        <v>305</v>
      </c>
      <c r="M124" s="799"/>
      <c r="N124" s="799"/>
      <c r="O124" s="799"/>
      <c r="P124" s="799"/>
      <c r="Q124" s="793">
        <f>第二面!T141</f>
        <v>0</v>
      </c>
      <c r="R124" s="793"/>
      <c r="S124" s="793"/>
      <c r="T124" s="799" t="s">
        <v>17</v>
      </c>
      <c r="U124" s="799"/>
      <c r="V124" s="799"/>
      <c r="W124" s="798">
        <f>第二面!Z141</f>
        <v>0</v>
      </c>
      <c r="X124" s="798"/>
      <c r="Y124" s="798"/>
      <c r="Z124" s="798"/>
      <c r="AA124" s="798"/>
      <c r="AB124" s="798"/>
      <c r="AC124" s="163" t="s">
        <v>5</v>
      </c>
    </row>
    <row r="125" spans="1:29">
      <c r="A125" s="163"/>
      <c r="B125" s="163" t="s">
        <v>10</v>
      </c>
      <c r="C125" s="163"/>
      <c r="D125" s="163"/>
      <c r="E125" s="163"/>
      <c r="F125" s="169"/>
      <c r="G125" s="169"/>
      <c r="H125" s="792">
        <f>第二面!K142</f>
        <v>0</v>
      </c>
      <c r="I125" s="792"/>
      <c r="J125" s="792"/>
      <c r="K125" s="792"/>
      <c r="L125" s="792"/>
      <c r="M125" s="792"/>
      <c r="N125" s="792"/>
      <c r="O125" s="792"/>
      <c r="P125" s="792"/>
      <c r="Q125" s="792"/>
      <c r="R125" s="792"/>
      <c r="S125" s="792"/>
      <c r="T125" s="792"/>
      <c r="U125" s="792"/>
      <c r="V125" s="792"/>
      <c r="W125" s="792"/>
      <c r="X125" s="792"/>
      <c r="Y125" s="792"/>
      <c r="Z125" s="792"/>
      <c r="AA125" s="792"/>
      <c r="AB125" s="792"/>
      <c r="AC125" s="792"/>
    </row>
    <row r="126" spans="1:29">
      <c r="A126" s="163"/>
      <c r="B126" s="163" t="s">
        <v>317</v>
      </c>
      <c r="C126" s="163"/>
      <c r="D126" s="163"/>
      <c r="E126" s="163"/>
      <c r="F126" s="163"/>
      <c r="G126" s="163"/>
      <c r="H126" s="163"/>
      <c r="I126" s="86"/>
      <c r="J126" s="798">
        <f>第二面!L143</f>
        <v>0</v>
      </c>
      <c r="K126" s="798"/>
      <c r="L126" s="799" t="s">
        <v>20</v>
      </c>
      <c r="M126" s="799"/>
      <c r="N126" s="799"/>
      <c r="O126" s="799"/>
      <c r="P126" s="799"/>
      <c r="Q126" s="798">
        <f>第二面!T143</f>
        <v>0</v>
      </c>
      <c r="R126" s="798"/>
      <c r="S126" s="798"/>
      <c r="T126" s="799" t="s">
        <v>21</v>
      </c>
      <c r="U126" s="799"/>
      <c r="V126" s="799"/>
      <c r="W126" s="799"/>
      <c r="X126" s="798">
        <f>第二面!AA143</f>
        <v>0</v>
      </c>
      <c r="Y126" s="798"/>
      <c r="Z126" s="798"/>
      <c r="AA126" s="798"/>
      <c r="AB126" s="798"/>
      <c r="AC126" s="163" t="s">
        <v>5</v>
      </c>
    </row>
    <row r="127" spans="1:29">
      <c r="A127" s="163"/>
      <c r="B127" s="163"/>
      <c r="C127" s="163"/>
      <c r="D127" s="163"/>
      <c r="E127" s="163"/>
      <c r="F127" s="163"/>
      <c r="G127" s="163"/>
      <c r="H127" s="800">
        <f>第二面!K144</f>
        <v>0</v>
      </c>
      <c r="I127" s="800"/>
      <c r="J127" s="800"/>
      <c r="K127" s="800"/>
      <c r="L127" s="800"/>
      <c r="M127" s="800"/>
      <c r="N127" s="800"/>
      <c r="O127" s="800"/>
      <c r="P127" s="800"/>
      <c r="Q127" s="800"/>
      <c r="R127" s="800"/>
      <c r="S127" s="800"/>
      <c r="T127" s="800"/>
      <c r="U127" s="800"/>
      <c r="V127" s="800"/>
      <c r="W127" s="800"/>
      <c r="X127" s="800"/>
      <c r="Y127" s="800"/>
      <c r="Z127" s="800"/>
      <c r="AA127" s="800"/>
      <c r="AB127" s="800"/>
      <c r="AC127" s="800"/>
    </row>
    <row r="128" spans="1:29">
      <c r="A128" s="82"/>
      <c r="B128" s="82" t="s">
        <v>22</v>
      </c>
      <c r="C128" s="82"/>
      <c r="D128" s="82"/>
      <c r="E128" s="82"/>
      <c r="F128" s="82"/>
      <c r="G128" s="82"/>
      <c r="H128" s="773">
        <f>第二面!K145</f>
        <v>0</v>
      </c>
      <c r="I128" s="773"/>
      <c r="J128" s="773"/>
      <c r="K128" s="84" t="s">
        <v>314</v>
      </c>
      <c r="L128" s="96"/>
      <c r="M128" s="96"/>
      <c r="N128" s="84"/>
      <c r="O128" s="776">
        <f>第二面!K146</f>
        <v>0</v>
      </c>
      <c r="P128" s="776"/>
      <c r="Q128" s="776"/>
      <c r="R128" s="776"/>
      <c r="S128" s="776"/>
      <c r="T128" s="776"/>
      <c r="U128" s="776"/>
      <c r="V128" s="776"/>
      <c r="W128" s="776"/>
      <c r="X128" s="776"/>
      <c r="Y128" s="776"/>
      <c r="Z128" s="776"/>
      <c r="AA128" s="776"/>
      <c r="AB128" s="776"/>
      <c r="AC128" s="776"/>
    </row>
    <row r="129" spans="1:29">
      <c r="A129" s="163"/>
      <c r="B129" s="163" t="s">
        <v>24</v>
      </c>
      <c r="C129" s="163"/>
      <c r="D129" s="163"/>
      <c r="E129" s="163"/>
      <c r="F129" s="163"/>
      <c r="G129" s="163"/>
      <c r="H129" s="795">
        <f>第二面!K147</f>
        <v>0</v>
      </c>
      <c r="I129" s="795"/>
      <c r="J129" s="795"/>
      <c r="K129" s="795"/>
      <c r="L129" s="795"/>
      <c r="M129" s="87"/>
      <c r="N129" s="87"/>
      <c r="O129" s="87"/>
      <c r="P129" s="87"/>
      <c r="Q129" s="87"/>
      <c r="R129" s="87"/>
      <c r="S129" s="163"/>
      <c r="T129" s="163"/>
      <c r="U129" s="163"/>
      <c r="V129" s="163"/>
      <c r="W129" s="163"/>
      <c r="X129" s="163"/>
      <c r="Y129" s="163"/>
      <c r="Z129" s="163"/>
      <c r="AA129" s="163"/>
      <c r="AB129" s="163"/>
      <c r="AC129" s="163"/>
    </row>
    <row r="130" spans="1:29">
      <c r="A130" s="166"/>
      <c r="B130" s="166" t="s">
        <v>340</v>
      </c>
      <c r="C130" s="166"/>
      <c r="D130" s="166"/>
      <c r="E130" s="166"/>
      <c r="F130" s="166"/>
      <c r="G130" s="166"/>
      <c r="H130" s="165"/>
      <c r="I130" s="165"/>
      <c r="J130" s="165"/>
      <c r="K130" s="165"/>
      <c r="L130" s="796">
        <f>第二面!K148</f>
        <v>0</v>
      </c>
      <c r="M130" s="796"/>
      <c r="N130" s="796"/>
      <c r="O130" s="796"/>
      <c r="P130" s="796"/>
      <c r="Q130" s="796"/>
      <c r="R130" s="796"/>
      <c r="S130" s="796"/>
      <c r="T130" s="796"/>
      <c r="U130" s="796"/>
      <c r="V130" s="796"/>
      <c r="W130" s="796"/>
      <c r="X130" s="796"/>
      <c r="Y130" s="796"/>
      <c r="Z130" s="796"/>
      <c r="AA130" s="796"/>
      <c r="AB130" s="796"/>
      <c r="AC130" s="796"/>
    </row>
    <row r="131" spans="1:29">
      <c r="A131" s="163"/>
      <c r="B131" s="163" t="s">
        <v>15</v>
      </c>
      <c r="C131" s="163"/>
      <c r="D131" s="163"/>
      <c r="E131" s="163"/>
      <c r="F131" s="168"/>
      <c r="G131" s="168"/>
      <c r="H131" s="163"/>
      <c r="I131" s="168" t="s">
        <v>16</v>
      </c>
      <c r="J131" s="798">
        <f>第二面!L150</f>
        <v>0</v>
      </c>
      <c r="K131" s="798"/>
      <c r="L131" s="799" t="s">
        <v>305</v>
      </c>
      <c r="M131" s="799"/>
      <c r="N131" s="799"/>
      <c r="O131" s="799"/>
      <c r="P131" s="799"/>
      <c r="Q131" s="793">
        <f>第二面!T150</f>
        <v>0</v>
      </c>
      <c r="R131" s="793"/>
      <c r="S131" s="793"/>
      <c r="T131" s="799" t="s">
        <v>17</v>
      </c>
      <c r="U131" s="799"/>
      <c r="V131" s="799"/>
      <c r="W131" s="798">
        <f>第二面!Z150</f>
        <v>0</v>
      </c>
      <c r="X131" s="798"/>
      <c r="Y131" s="798"/>
      <c r="Z131" s="798"/>
      <c r="AA131" s="798"/>
      <c r="AB131" s="798"/>
      <c r="AC131" s="163" t="s">
        <v>5</v>
      </c>
    </row>
    <row r="132" spans="1:29">
      <c r="A132" s="163"/>
      <c r="B132" s="163" t="s">
        <v>10</v>
      </c>
      <c r="C132" s="163"/>
      <c r="D132" s="163"/>
      <c r="E132" s="163"/>
      <c r="F132" s="169"/>
      <c r="G132" s="169"/>
      <c r="H132" s="792">
        <f>第二面!K151</f>
        <v>0</v>
      </c>
      <c r="I132" s="792"/>
      <c r="J132" s="792"/>
      <c r="K132" s="792"/>
      <c r="L132" s="792"/>
      <c r="M132" s="792"/>
      <c r="N132" s="792"/>
      <c r="O132" s="792"/>
      <c r="P132" s="792"/>
      <c r="Q132" s="792"/>
      <c r="R132" s="792"/>
      <c r="S132" s="792"/>
      <c r="T132" s="792"/>
      <c r="U132" s="792"/>
      <c r="V132" s="792"/>
      <c r="W132" s="792"/>
      <c r="X132" s="792"/>
      <c r="Y132" s="792"/>
      <c r="Z132" s="792"/>
      <c r="AA132" s="792"/>
      <c r="AB132" s="792"/>
      <c r="AC132" s="792"/>
    </row>
    <row r="133" spans="1:29">
      <c r="A133" s="163"/>
      <c r="B133" s="163" t="s">
        <v>317</v>
      </c>
      <c r="C133" s="163"/>
      <c r="D133" s="163"/>
      <c r="E133" s="163"/>
      <c r="F133" s="163"/>
      <c r="G133" s="163"/>
      <c r="H133" s="163"/>
      <c r="I133" s="86"/>
      <c r="J133" s="798">
        <f>第二面!L152</f>
        <v>0</v>
      </c>
      <c r="K133" s="798"/>
      <c r="L133" s="799" t="s">
        <v>20</v>
      </c>
      <c r="M133" s="799"/>
      <c r="N133" s="799"/>
      <c r="O133" s="799"/>
      <c r="P133" s="799"/>
      <c r="Q133" s="798">
        <f>第二面!T152</f>
        <v>0</v>
      </c>
      <c r="R133" s="798"/>
      <c r="S133" s="798"/>
      <c r="T133" s="799" t="s">
        <v>21</v>
      </c>
      <c r="U133" s="799"/>
      <c r="V133" s="799"/>
      <c r="W133" s="799"/>
      <c r="X133" s="798">
        <f>第二面!AA152</f>
        <v>0</v>
      </c>
      <c r="Y133" s="798"/>
      <c r="Z133" s="798"/>
      <c r="AA133" s="798"/>
      <c r="AB133" s="798"/>
      <c r="AC133" s="163" t="s">
        <v>5</v>
      </c>
    </row>
    <row r="134" spans="1:29">
      <c r="A134" s="163"/>
      <c r="B134" s="163"/>
      <c r="C134" s="163"/>
      <c r="D134" s="163"/>
      <c r="E134" s="163"/>
      <c r="F134" s="163"/>
      <c r="G134" s="163"/>
      <c r="H134" s="800">
        <f>第二面!K153</f>
        <v>0</v>
      </c>
      <c r="I134" s="800"/>
      <c r="J134" s="800"/>
      <c r="K134" s="800"/>
      <c r="L134" s="800"/>
      <c r="M134" s="800"/>
      <c r="N134" s="800"/>
      <c r="O134" s="800"/>
      <c r="P134" s="800"/>
      <c r="Q134" s="800"/>
      <c r="R134" s="800"/>
      <c r="S134" s="800"/>
      <c r="T134" s="800"/>
      <c r="U134" s="800"/>
      <c r="V134" s="800"/>
      <c r="W134" s="800"/>
      <c r="X134" s="800"/>
      <c r="Y134" s="800"/>
      <c r="Z134" s="800"/>
      <c r="AA134" s="800"/>
      <c r="AB134" s="800"/>
      <c r="AC134" s="800"/>
    </row>
    <row r="135" spans="1:29">
      <c r="A135" s="82"/>
      <c r="B135" s="82" t="s">
        <v>22</v>
      </c>
      <c r="C135" s="82"/>
      <c r="D135" s="82"/>
      <c r="E135" s="82"/>
      <c r="F135" s="82"/>
      <c r="G135" s="82"/>
      <c r="H135" s="773">
        <f>第二面!K154</f>
        <v>0</v>
      </c>
      <c r="I135" s="773"/>
      <c r="J135" s="773"/>
      <c r="K135" s="84" t="s">
        <v>314</v>
      </c>
      <c r="L135" s="96"/>
      <c r="M135" s="96"/>
      <c r="N135" s="84"/>
      <c r="O135" s="776">
        <f>第二面!K155</f>
        <v>0</v>
      </c>
      <c r="P135" s="776"/>
      <c r="Q135" s="776"/>
      <c r="R135" s="776"/>
      <c r="S135" s="776"/>
      <c r="T135" s="776"/>
      <c r="U135" s="776"/>
      <c r="V135" s="776"/>
      <c r="W135" s="776"/>
      <c r="X135" s="776"/>
      <c r="Y135" s="776"/>
      <c r="Z135" s="776"/>
      <c r="AA135" s="776"/>
      <c r="AB135" s="776"/>
      <c r="AC135" s="776"/>
    </row>
    <row r="136" spans="1:29">
      <c r="A136" s="163"/>
      <c r="B136" s="163" t="s">
        <v>24</v>
      </c>
      <c r="C136" s="163"/>
      <c r="D136" s="163"/>
      <c r="E136" s="163"/>
      <c r="F136" s="163"/>
      <c r="G136" s="163"/>
      <c r="H136" s="795">
        <f>第二面!K156</f>
        <v>0</v>
      </c>
      <c r="I136" s="795"/>
      <c r="J136" s="795"/>
      <c r="K136" s="795"/>
      <c r="L136" s="795"/>
      <c r="M136" s="87"/>
      <c r="N136" s="87"/>
      <c r="O136" s="87"/>
      <c r="P136" s="87"/>
      <c r="Q136" s="87"/>
      <c r="R136" s="87"/>
      <c r="S136" s="163"/>
      <c r="T136" s="163"/>
      <c r="U136" s="163"/>
      <c r="V136" s="163"/>
      <c r="W136" s="163"/>
      <c r="X136" s="163"/>
      <c r="Y136" s="163"/>
      <c r="Z136" s="163"/>
      <c r="AA136" s="163"/>
      <c r="AB136" s="163"/>
      <c r="AC136" s="163"/>
    </row>
    <row r="137" spans="1:29">
      <c r="A137" s="163"/>
      <c r="B137" s="163" t="s">
        <v>340</v>
      </c>
      <c r="C137" s="163"/>
      <c r="D137" s="163"/>
      <c r="E137" s="163"/>
      <c r="F137" s="163"/>
      <c r="G137" s="163"/>
      <c r="H137" s="87"/>
      <c r="I137" s="87"/>
      <c r="J137" s="87"/>
      <c r="K137" s="87"/>
      <c r="L137" s="802">
        <f>第二面!K157</f>
        <v>0</v>
      </c>
      <c r="M137" s="802"/>
      <c r="N137" s="802"/>
      <c r="O137" s="802"/>
      <c r="P137" s="802"/>
      <c r="Q137" s="802"/>
      <c r="R137" s="802"/>
      <c r="S137" s="802"/>
      <c r="T137" s="802"/>
      <c r="U137" s="802"/>
      <c r="V137" s="802"/>
      <c r="W137" s="802"/>
      <c r="X137" s="802"/>
      <c r="Y137" s="802"/>
      <c r="Z137" s="802"/>
      <c r="AA137" s="802"/>
      <c r="AB137" s="802"/>
      <c r="AC137" s="802"/>
    </row>
    <row r="138" spans="1:29">
      <c r="A138" s="170" t="s">
        <v>54</v>
      </c>
      <c r="B138" s="170"/>
      <c r="C138" s="170"/>
      <c r="D138" s="170"/>
      <c r="E138" s="170"/>
      <c r="F138" s="170"/>
      <c r="G138" s="170"/>
      <c r="H138" s="170"/>
      <c r="I138" s="170"/>
      <c r="J138" s="170"/>
      <c r="K138" s="170"/>
      <c r="L138" s="170"/>
      <c r="M138" s="170"/>
      <c r="N138" s="170"/>
      <c r="O138" s="170"/>
      <c r="P138" s="170"/>
      <c r="Q138" s="170"/>
      <c r="R138" s="170"/>
      <c r="S138" s="170"/>
      <c r="T138" s="170"/>
      <c r="U138" s="170"/>
      <c r="V138" s="170"/>
      <c r="W138" s="170"/>
      <c r="X138" s="170"/>
      <c r="Y138" s="170"/>
      <c r="Z138" s="170"/>
      <c r="AA138" s="170"/>
      <c r="AB138" s="170"/>
      <c r="AC138" s="170"/>
    </row>
    <row r="139" spans="1:29">
      <c r="A139" s="163"/>
      <c r="B139" s="163" t="s">
        <v>44</v>
      </c>
      <c r="C139" s="163"/>
      <c r="D139" s="163"/>
      <c r="E139" s="163"/>
      <c r="F139" s="163"/>
      <c r="G139" s="163"/>
      <c r="H139" s="792">
        <f>第二面!K160</f>
        <v>0</v>
      </c>
      <c r="I139" s="792"/>
      <c r="J139" s="792"/>
      <c r="K139" s="792"/>
      <c r="L139" s="792"/>
      <c r="M139" s="792"/>
      <c r="N139" s="792"/>
      <c r="O139" s="792"/>
      <c r="P139" s="792"/>
      <c r="Q139" s="792"/>
      <c r="R139" s="792"/>
      <c r="S139" s="792"/>
      <c r="T139" s="792"/>
      <c r="U139" s="792"/>
      <c r="V139" s="792"/>
      <c r="W139" s="792"/>
      <c r="X139" s="792"/>
      <c r="Y139" s="792"/>
      <c r="Z139" s="792"/>
      <c r="AA139" s="792"/>
      <c r="AB139" s="792"/>
      <c r="AC139" s="792"/>
    </row>
    <row r="140" spans="1:29">
      <c r="A140" s="163"/>
      <c r="B140" s="163" t="s">
        <v>339</v>
      </c>
      <c r="C140" s="163"/>
      <c r="D140" s="163"/>
      <c r="E140" s="163"/>
      <c r="F140" s="163"/>
      <c r="G140" s="163"/>
      <c r="H140" s="163" t="s">
        <v>338</v>
      </c>
      <c r="I140" s="163"/>
      <c r="J140" s="96"/>
      <c r="K140" s="84"/>
      <c r="L140" s="84" t="s">
        <v>82</v>
      </c>
      <c r="M140" s="773">
        <f>第二面!N161</f>
        <v>0</v>
      </c>
      <c r="N140" s="773"/>
      <c r="O140" s="773"/>
      <c r="P140" s="773"/>
      <c r="Q140" s="773"/>
      <c r="R140" s="85" t="s">
        <v>100</v>
      </c>
      <c r="S140" s="84" t="s">
        <v>167</v>
      </c>
      <c r="T140" s="773">
        <f>第二面!V161</f>
        <v>0</v>
      </c>
      <c r="U140" s="773"/>
      <c r="V140" s="773"/>
      <c r="W140" s="773"/>
      <c r="X140" s="773"/>
      <c r="Y140" s="773"/>
      <c r="Z140" s="773"/>
      <c r="AA140" s="773"/>
      <c r="AB140" s="773"/>
      <c r="AC140" s="82" t="s">
        <v>5</v>
      </c>
    </row>
    <row r="141" spans="1:29">
      <c r="A141" s="163"/>
      <c r="B141" s="163"/>
      <c r="C141" s="163"/>
      <c r="D141" s="163"/>
      <c r="E141" s="163"/>
      <c r="F141" s="163"/>
      <c r="G141" s="163"/>
      <c r="H141" s="800">
        <f>第二面!K162</f>
        <v>0</v>
      </c>
      <c r="I141" s="800"/>
      <c r="J141" s="800"/>
      <c r="K141" s="800"/>
      <c r="L141" s="800"/>
      <c r="M141" s="800"/>
      <c r="N141" s="800"/>
      <c r="O141" s="800"/>
      <c r="P141" s="800"/>
      <c r="Q141" s="800"/>
      <c r="R141" s="800"/>
      <c r="S141" s="800"/>
      <c r="T141" s="800"/>
      <c r="U141" s="800"/>
      <c r="V141" s="800"/>
      <c r="W141" s="800"/>
      <c r="X141" s="800"/>
      <c r="Y141" s="800"/>
      <c r="Z141" s="800"/>
      <c r="AA141" s="800"/>
      <c r="AB141" s="800"/>
      <c r="AC141" s="800"/>
    </row>
    <row r="142" spans="1:29">
      <c r="A142" s="82"/>
      <c r="B142" s="82" t="s">
        <v>337</v>
      </c>
      <c r="C142" s="82"/>
      <c r="D142" s="82"/>
      <c r="E142" s="82"/>
      <c r="F142" s="82"/>
      <c r="G142" s="82"/>
      <c r="H142" s="773">
        <f>第二面!K163</f>
        <v>0</v>
      </c>
      <c r="I142" s="773"/>
      <c r="J142" s="773"/>
      <c r="K142" s="84" t="s">
        <v>336</v>
      </c>
      <c r="L142" s="96"/>
      <c r="M142" s="96"/>
      <c r="N142" s="84"/>
      <c r="O142" s="776">
        <f>第二面!K164</f>
        <v>0</v>
      </c>
      <c r="P142" s="776"/>
      <c r="Q142" s="776"/>
      <c r="R142" s="776"/>
      <c r="S142" s="776"/>
      <c r="T142" s="776"/>
      <c r="U142" s="776"/>
      <c r="V142" s="776"/>
      <c r="W142" s="776"/>
      <c r="X142" s="776"/>
      <c r="Y142" s="776"/>
      <c r="Z142" s="776"/>
      <c r="AA142" s="776"/>
      <c r="AB142" s="776"/>
      <c r="AC142" s="776"/>
    </row>
    <row r="143" spans="1:29">
      <c r="A143" s="163"/>
      <c r="B143" s="82" t="s">
        <v>335</v>
      </c>
      <c r="C143" s="163"/>
      <c r="D143" s="163"/>
      <c r="E143" s="163"/>
      <c r="F143" s="163"/>
      <c r="G143" s="163"/>
      <c r="H143" s="795">
        <f>第二面!K165</f>
        <v>0</v>
      </c>
      <c r="I143" s="795"/>
      <c r="J143" s="795"/>
      <c r="K143" s="795"/>
      <c r="L143" s="795"/>
      <c r="M143" s="87"/>
      <c r="N143" s="87"/>
      <c r="O143" s="87"/>
      <c r="P143" s="87"/>
      <c r="Q143" s="87"/>
      <c r="R143" s="87"/>
      <c r="S143" s="87"/>
      <c r="T143" s="87"/>
      <c r="U143" s="87"/>
      <c r="V143" s="87"/>
      <c r="W143" s="87"/>
      <c r="X143" s="87"/>
      <c r="Y143" s="87"/>
      <c r="Z143" s="87"/>
      <c r="AA143" s="87"/>
      <c r="AB143" s="87"/>
      <c r="AC143" s="87"/>
    </row>
    <row r="144" spans="1:29">
      <c r="A144" s="170" t="s">
        <v>334</v>
      </c>
      <c r="B144" s="170"/>
      <c r="C144" s="170"/>
      <c r="D144" s="170"/>
      <c r="E144" s="803" t="str">
        <f>第二面!D174</f>
        <v/>
      </c>
      <c r="F144" s="803"/>
      <c r="G144" s="803"/>
      <c r="H144" s="803"/>
      <c r="I144" s="803"/>
      <c r="J144" s="803"/>
      <c r="K144" s="803"/>
      <c r="L144" s="803"/>
      <c r="M144" s="803"/>
      <c r="N144" s="803"/>
      <c r="O144" s="803"/>
      <c r="P144" s="803"/>
      <c r="Q144" s="803"/>
      <c r="R144" s="803"/>
      <c r="S144" s="803"/>
      <c r="T144" s="803"/>
      <c r="U144" s="803"/>
      <c r="V144" s="803"/>
      <c r="W144" s="803"/>
      <c r="X144" s="803"/>
      <c r="Y144" s="803"/>
      <c r="Z144" s="803"/>
      <c r="AA144" s="803"/>
      <c r="AB144" s="803"/>
      <c r="AC144" s="803"/>
    </row>
    <row r="145" spans="1:29">
      <c r="A145" s="338"/>
      <c r="B145" s="339"/>
      <c r="C145" s="339"/>
      <c r="D145" s="339"/>
      <c r="E145" s="804">
        <f>第二面!D175</f>
        <v>0</v>
      </c>
      <c r="F145" s="804"/>
      <c r="G145" s="804"/>
      <c r="H145" s="804"/>
      <c r="I145" s="804"/>
      <c r="J145" s="804"/>
      <c r="K145" s="804"/>
      <c r="L145" s="804"/>
      <c r="M145" s="804"/>
      <c r="N145" s="804"/>
      <c r="O145" s="804"/>
      <c r="P145" s="804"/>
      <c r="Q145" s="804"/>
      <c r="R145" s="804"/>
      <c r="S145" s="804"/>
      <c r="T145" s="804"/>
      <c r="U145" s="804"/>
      <c r="V145" s="804"/>
      <c r="W145" s="804"/>
      <c r="X145" s="804"/>
      <c r="Y145" s="804"/>
      <c r="Z145" s="804"/>
      <c r="AA145" s="804"/>
      <c r="AB145" s="804"/>
      <c r="AC145" s="804"/>
    </row>
    <row r="146" spans="1:29">
      <c r="A146" s="340"/>
      <c r="B146" s="340"/>
      <c r="C146" s="340"/>
      <c r="D146" s="340"/>
      <c r="E146" s="801">
        <f>第二面!D176</f>
        <v>0</v>
      </c>
      <c r="F146" s="801"/>
      <c r="G146" s="801"/>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row>
  </sheetData>
  <sheetProtection sheet="1" objects="1" scenarios="1"/>
  <mergeCells count="210">
    <mergeCell ref="E146:AC146"/>
    <mergeCell ref="H134:AC134"/>
    <mergeCell ref="H135:J135"/>
    <mergeCell ref="O135:AC135"/>
    <mergeCell ref="H136:L136"/>
    <mergeCell ref="L137:AC137"/>
    <mergeCell ref="H132:AC132"/>
    <mergeCell ref="J133:K133"/>
    <mergeCell ref="L133:P133"/>
    <mergeCell ref="Q133:S133"/>
    <mergeCell ref="T133:W133"/>
    <mergeCell ref="X133:AB133"/>
    <mergeCell ref="H143:L143"/>
    <mergeCell ref="E144:AC144"/>
    <mergeCell ref="H139:AC139"/>
    <mergeCell ref="M140:Q140"/>
    <mergeCell ref="T140:AB140"/>
    <mergeCell ref="H141:AC141"/>
    <mergeCell ref="H142:J142"/>
    <mergeCell ref="O142:AC142"/>
    <mergeCell ref="E145:AC145"/>
    <mergeCell ref="J131:K131"/>
    <mergeCell ref="L131:P131"/>
    <mergeCell ref="Q131:S131"/>
    <mergeCell ref="T131:V131"/>
    <mergeCell ref="W131:AB131"/>
    <mergeCell ref="H127:AC127"/>
    <mergeCell ref="H128:J128"/>
    <mergeCell ref="O128:AC128"/>
    <mergeCell ref="H129:L129"/>
    <mergeCell ref="L130:AC130"/>
    <mergeCell ref="H125:AC125"/>
    <mergeCell ref="J126:K126"/>
    <mergeCell ref="L126:P126"/>
    <mergeCell ref="Q126:S126"/>
    <mergeCell ref="T126:W126"/>
    <mergeCell ref="X126:AB126"/>
    <mergeCell ref="J124:K124"/>
    <mergeCell ref="L124:P124"/>
    <mergeCell ref="Q124:S124"/>
    <mergeCell ref="T124:V124"/>
    <mergeCell ref="W124:AB124"/>
    <mergeCell ref="H120:AC120"/>
    <mergeCell ref="H121:J121"/>
    <mergeCell ref="O121:AC121"/>
    <mergeCell ref="H122:L122"/>
    <mergeCell ref="L123:AC123"/>
    <mergeCell ref="H118:AC118"/>
    <mergeCell ref="J119:K119"/>
    <mergeCell ref="L119:P119"/>
    <mergeCell ref="Q119:S119"/>
    <mergeCell ref="T119:W119"/>
    <mergeCell ref="X119:AB119"/>
    <mergeCell ref="J117:K117"/>
    <mergeCell ref="L117:P117"/>
    <mergeCell ref="Q117:S117"/>
    <mergeCell ref="T117:V117"/>
    <mergeCell ref="W117:AB117"/>
    <mergeCell ref="H112:AC112"/>
    <mergeCell ref="H113:J113"/>
    <mergeCell ref="O113:AC113"/>
    <mergeCell ref="H114:L114"/>
    <mergeCell ref="L115:AC115"/>
    <mergeCell ref="H110:AC110"/>
    <mergeCell ref="J111:K111"/>
    <mergeCell ref="L111:P111"/>
    <mergeCell ref="Q111:S111"/>
    <mergeCell ref="T111:W111"/>
    <mergeCell ref="X111:AB111"/>
    <mergeCell ref="H103:AC103"/>
    <mergeCell ref="H104:L104"/>
    <mergeCell ref="H105:AC105"/>
    <mergeCell ref="K106:AC106"/>
    <mergeCell ref="J109:K109"/>
    <mergeCell ref="L109:P109"/>
    <mergeCell ref="Q109:S109"/>
    <mergeCell ref="T109:V109"/>
    <mergeCell ref="W109:AB109"/>
    <mergeCell ref="H98:AC98"/>
    <mergeCell ref="K99:AC99"/>
    <mergeCell ref="H100:AC100"/>
    <mergeCell ref="H101:AC101"/>
    <mergeCell ref="I102:K102"/>
    <mergeCell ref="H93:AC93"/>
    <mergeCell ref="H94:AC94"/>
    <mergeCell ref="I95:K95"/>
    <mergeCell ref="H96:AC96"/>
    <mergeCell ref="H97:L97"/>
    <mergeCell ref="I88:K88"/>
    <mergeCell ref="H89:AC89"/>
    <mergeCell ref="H90:L90"/>
    <mergeCell ref="H91:AC91"/>
    <mergeCell ref="K92:AC92"/>
    <mergeCell ref="H82:L82"/>
    <mergeCell ref="H83:AC83"/>
    <mergeCell ref="K84:AC84"/>
    <mergeCell ref="H86:AC86"/>
    <mergeCell ref="H87:AC87"/>
    <mergeCell ref="N74:S74"/>
    <mergeCell ref="H78:AC78"/>
    <mergeCell ref="H79:AC79"/>
    <mergeCell ref="I80:K80"/>
    <mergeCell ref="H81:AC81"/>
    <mergeCell ref="M69:AC69"/>
    <mergeCell ref="N70:S70"/>
    <mergeCell ref="M71:AC71"/>
    <mergeCell ref="N72:S72"/>
    <mergeCell ref="M73:AC73"/>
    <mergeCell ref="N63:S63"/>
    <mergeCell ref="M64:AC64"/>
    <mergeCell ref="N65:S65"/>
    <mergeCell ref="M66:AC66"/>
    <mergeCell ref="N67:S67"/>
    <mergeCell ref="M56:AC56"/>
    <mergeCell ref="N57:S57"/>
    <mergeCell ref="M59:AC59"/>
    <mergeCell ref="N60:S60"/>
    <mergeCell ref="M62:AC62"/>
    <mergeCell ref="V3:AC3"/>
    <mergeCell ref="L3:U3"/>
    <mergeCell ref="H13:L13"/>
    <mergeCell ref="H10:AC10"/>
    <mergeCell ref="H11:AC11"/>
    <mergeCell ref="K3:K5"/>
    <mergeCell ref="A7:AC7"/>
    <mergeCell ref="A8:R8"/>
    <mergeCell ref="H9:AC9"/>
    <mergeCell ref="O12:AC12"/>
    <mergeCell ref="V5:AC5"/>
    <mergeCell ref="V4:W4"/>
    <mergeCell ref="H12:J12"/>
    <mergeCell ref="H24:AC24"/>
    <mergeCell ref="J25:K25"/>
    <mergeCell ref="T23:V23"/>
    <mergeCell ref="Q17:S17"/>
    <mergeCell ref="H20:L20"/>
    <mergeCell ref="H16:AC16"/>
    <mergeCell ref="T17:W17"/>
    <mergeCell ref="X17:AB17"/>
    <mergeCell ref="H18:AC18"/>
    <mergeCell ref="H19:J19"/>
    <mergeCell ref="O19:AC19"/>
    <mergeCell ref="T15:V15"/>
    <mergeCell ref="L17:P17"/>
    <mergeCell ref="J17:K17"/>
    <mergeCell ref="J23:K23"/>
    <mergeCell ref="L23:P23"/>
    <mergeCell ref="Q23:S23"/>
    <mergeCell ref="W23:AB23"/>
    <mergeCell ref="J15:K15"/>
    <mergeCell ref="Q15:S15"/>
    <mergeCell ref="L15:P15"/>
    <mergeCell ref="W15:AB15"/>
    <mergeCell ref="W31:AB31"/>
    <mergeCell ref="L25:P25"/>
    <mergeCell ref="Q25:S25"/>
    <mergeCell ref="T25:W25"/>
    <mergeCell ref="H27:J27"/>
    <mergeCell ref="O27:AC27"/>
    <mergeCell ref="H28:L28"/>
    <mergeCell ref="H26:AC26"/>
    <mergeCell ref="L29:AC29"/>
    <mergeCell ref="T31:V31"/>
    <mergeCell ref="J31:K31"/>
    <mergeCell ref="L31:P31"/>
    <mergeCell ref="Q31:S31"/>
    <mergeCell ref="X25:AB25"/>
    <mergeCell ref="T38:V38"/>
    <mergeCell ref="W38:AB38"/>
    <mergeCell ref="H32:AC32"/>
    <mergeCell ref="J33:K33"/>
    <mergeCell ref="L33:P33"/>
    <mergeCell ref="Q33:S33"/>
    <mergeCell ref="H34:AC34"/>
    <mergeCell ref="T33:W33"/>
    <mergeCell ref="J38:K38"/>
    <mergeCell ref="L38:P38"/>
    <mergeCell ref="Q38:S38"/>
    <mergeCell ref="L37:AC37"/>
    <mergeCell ref="X33:AB33"/>
    <mergeCell ref="H35:J35"/>
    <mergeCell ref="O35:AC35"/>
    <mergeCell ref="H36:L36"/>
    <mergeCell ref="L51:AC51"/>
    <mergeCell ref="H48:AC48"/>
    <mergeCell ref="X47:AB47"/>
    <mergeCell ref="T45:V45"/>
    <mergeCell ref="H41:AC41"/>
    <mergeCell ref="O42:AC42"/>
    <mergeCell ref="H50:L50"/>
    <mergeCell ref="H46:AC46"/>
    <mergeCell ref="J47:K47"/>
    <mergeCell ref="H43:L43"/>
    <mergeCell ref="L47:P47"/>
    <mergeCell ref="Q47:S47"/>
    <mergeCell ref="T47:W47"/>
    <mergeCell ref="H49:J49"/>
    <mergeCell ref="O49:AC49"/>
    <mergeCell ref="L44:AC44"/>
    <mergeCell ref="H39:AC39"/>
    <mergeCell ref="W45:AB45"/>
    <mergeCell ref="J45:K45"/>
    <mergeCell ref="L45:P45"/>
    <mergeCell ref="Q45:S45"/>
    <mergeCell ref="X40:AB40"/>
    <mergeCell ref="J40:K40"/>
    <mergeCell ref="L40:P40"/>
    <mergeCell ref="H42:J42"/>
    <mergeCell ref="Q40:S40"/>
    <mergeCell ref="T40:W40"/>
  </mergeCells>
  <phoneticPr fontId="10"/>
  <dataValidations count="1">
    <dataValidation imeMode="halfKatakana" allowBlank="1" showInputMessage="1" showErrorMessage="1" sqref="H10:AC10" xr:uid="{00000000-0002-0000-0700-000000000000}"/>
  </dataValidations>
  <pageMargins left="0.78740157480314965" right="0.78740157480314965" top="0.44" bottom="0" header="0.72" footer="0.37"/>
  <pageSetup paperSize="9" orientation="portrait" blackAndWhite="1" r:id="rId1"/>
  <headerFooter alignWithMargins="0"/>
  <rowBreaks count="2" manualBreakCount="2">
    <brk id="51" max="28" man="1"/>
    <brk id="106" max="2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59999389629810485"/>
  </sheetPr>
  <dimension ref="A1:BJ44"/>
  <sheetViews>
    <sheetView view="pageBreakPreview" zoomScaleNormal="100" zoomScaleSheetLayoutView="100" workbookViewId="0">
      <selection activeCell="H5" sqref="H5:AC5"/>
    </sheetView>
  </sheetViews>
  <sheetFormatPr defaultRowHeight="13.5"/>
  <cols>
    <col min="1" max="29" width="3" style="75" customWidth="1"/>
    <col min="30" max="16384" width="9" style="75"/>
  </cols>
  <sheetData>
    <row r="1" spans="1:62" s="77" customFormat="1" ht="17.100000000000001" customHeight="1">
      <c r="A1" s="810" t="s">
        <v>220</v>
      </c>
      <c r="B1" s="810"/>
      <c r="C1" s="810"/>
      <c r="D1" s="810"/>
      <c r="E1" s="810"/>
      <c r="F1" s="810"/>
      <c r="G1" s="810"/>
      <c r="H1" s="810"/>
      <c r="I1" s="810"/>
      <c r="J1" s="810"/>
      <c r="K1" s="810"/>
      <c r="L1" s="810"/>
      <c r="M1" s="810"/>
      <c r="N1" s="810"/>
      <c r="O1" s="810"/>
      <c r="P1" s="810"/>
      <c r="Q1" s="810"/>
      <c r="R1" s="810"/>
      <c r="S1" s="810"/>
      <c r="T1" s="810"/>
      <c r="U1" s="810"/>
      <c r="V1" s="810"/>
      <c r="W1" s="810"/>
      <c r="X1" s="810"/>
      <c r="Y1" s="810"/>
      <c r="Z1" s="810"/>
      <c r="AA1" s="810"/>
      <c r="AB1" s="810"/>
      <c r="AC1" s="810"/>
    </row>
    <row r="2" spans="1:62" s="77" customFormat="1" ht="17.100000000000001" customHeight="1">
      <c r="A2" s="811" t="s">
        <v>7</v>
      </c>
      <c r="B2" s="811"/>
      <c r="C2" s="811"/>
      <c r="D2" s="811"/>
      <c r="E2" s="811"/>
      <c r="F2" s="811"/>
      <c r="G2" s="811"/>
      <c r="H2" s="811"/>
      <c r="I2" s="811"/>
      <c r="J2" s="811"/>
      <c r="K2" s="811"/>
      <c r="L2" s="811"/>
      <c r="M2" s="811"/>
      <c r="N2" s="811"/>
      <c r="O2" s="811"/>
      <c r="P2" s="811"/>
      <c r="Q2" s="811"/>
      <c r="R2" s="811"/>
      <c r="S2" s="811"/>
      <c r="T2" s="811"/>
      <c r="U2" s="811"/>
      <c r="V2" s="811"/>
      <c r="W2" s="811"/>
      <c r="X2" s="811"/>
      <c r="Y2" s="811"/>
      <c r="Z2" s="811"/>
      <c r="AA2" s="811"/>
      <c r="AB2" s="811"/>
      <c r="AC2" s="811"/>
    </row>
    <row r="3" spans="1:62" s="72" customFormat="1" ht="17.100000000000001" customHeight="1">
      <c r="A3" s="159" t="s">
        <v>384</v>
      </c>
      <c r="B3" s="159"/>
      <c r="C3" s="159"/>
      <c r="D3" s="159"/>
      <c r="E3" s="159"/>
      <c r="F3" s="159"/>
      <c r="G3" s="159"/>
      <c r="H3" s="812"/>
      <c r="I3" s="812"/>
      <c r="J3" s="812"/>
      <c r="K3" s="812"/>
      <c r="L3" s="812"/>
      <c r="M3" s="812"/>
      <c r="N3" s="812"/>
      <c r="O3" s="812"/>
      <c r="P3" s="812"/>
      <c r="Q3" s="812"/>
      <c r="R3" s="812"/>
      <c r="S3" s="812"/>
      <c r="T3" s="812"/>
      <c r="U3" s="812"/>
      <c r="V3" s="812"/>
      <c r="W3" s="812"/>
      <c r="X3" s="812"/>
      <c r="Y3" s="812"/>
      <c r="Z3" s="812"/>
      <c r="AA3" s="812"/>
      <c r="AB3" s="812"/>
      <c r="AC3" s="812"/>
    </row>
    <row r="4" spans="1:62" s="72" customFormat="1" ht="17.100000000000001" customHeight="1">
      <c r="A4" s="51" t="s">
        <v>9</v>
      </c>
      <c r="B4" s="51"/>
      <c r="C4" s="51"/>
      <c r="D4" s="51"/>
      <c r="E4" s="51"/>
      <c r="F4" s="51"/>
      <c r="G4" s="51"/>
      <c r="H4" s="791">
        <f>別紙!H4</f>
        <v>0</v>
      </c>
      <c r="I4" s="791"/>
      <c r="J4" s="791"/>
      <c r="K4" s="791"/>
      <c r="L4" s="791"/>
      <c r="M4" s="791"/>
      <c r="N4" s="791"/>
      <c r="O4" s="791"/>
      <c r="P4" s="791"/>
      <c r="Q4" s="791"/>
      <c r="R4" s="791"/>
      <c r="S4" s="791"/>
      <c r="T4" s="791"/>
      <c r="U4" s="791"/>
      <c r="V4" s="791"/>
      <c r="W4" s="791"/>
      <c r="X4" s="791"/>
      <c r="Y4" s="791"/>
      <c r="Z4" s="791"/>
      <c r="AA4" s="791"/>
      <c r="AB4" s="791"/>
      <c r="AC4" s="791"/>
      <c r="AD4" s="73"/>
    </row>
    <row r="5" spans="1:62" s="72" customFormat="1" ht="17.100000000000001" customHeight="1">
      <c r="A5" s="51" t="s">
        <v>10</v>
      </c>
      <c r="B5" s="51"/>
      <c r="C5" s="51"/>
      <c r="D5" s="51"/>
      <c r="E5" s="51"/>
      <c r="F5" s="51"/>
      <c r="G5" s="51"/>
      <c r="H5" s="791">
        <f>別紙!H5</f>
        <v>0</v>
      </c>
      <c r="I5" s="791"/>
      <c r="J5" s="791"/>
      <c r="K5" s="791"/>
      <c r="L5" s="791"/>
      <c r="M5" s="791"/>
      <c r="N5" s="791"/>
      <c r="O5" s="791"/>
      <c r="P5" s="791"/>
      <c r="Q5" s="791"/>
      <c r="R5" s="791"/>
      <c r="S5" s="791"/>
      <c r="T5" s="791"/>
      <c r="U5" s="791"/>
      <c r="V5" s="791"/>
      <c r="W5" s="791"/>
      <c r="X5" s="791"/>
      <c r="Y5" s="791"/>
      <c r="Z5" s="791"/>
      <c r="AA5" s="791"/>
      <c r="AB5" s="791"/>
      <c r="AC5" s="791"/>
      <c r="AD5" s="73"/>
    </row>
    <row r="6" spans="1:62" s="72" customFormat="1" ht="17.100000000000001" customHeight="1">
      <c r="A6" s="51" t="s">
        <v>11</v>
      </c>
      <c r="B6" s="51"/>
      <c r="C6" s="51"/>
      <c r="D6" s="51"/>
      <c r="E6" s="51"/>
      <c r="F6" s="51"/>
      <c r="G6" s="51"/>
      <c r="H6" s="773">
        <f>別紙!H6</f>
        <v>0</v>
      </c>
      <c r="I6" s="773"/>
      <c r="J6" s="773"/>
      <c r="K6" s="102"/>
      <c r="L6" s="96"/>
      <c r="M6" s="96"/>
      <c r="N6" s="96"/>
      <c r="O6" s="82"/>
      <c r="P6" s="82"/>
      <c r="Q6" s="82"/>
      <c r="R6" s="82"/>
      <c r="S6" s="82"/>
      <c r="T6" s="82"/>
      <c r="U6" s="82"/>
      <c r="V6" s="82"/>
      <c r="W6" s="82"/>
      <c r="X6" s="82"/>
      <c r="Y6" s="82"/>
      <c r="Z6" s="82"/>
      <c r="AA6" s="82"/>
      <c r="AB6" s="82"/>
      <c r="AC6" s="82"/>
      <c r="AD6" s="73"/>
    </row>
    <row r="7" spans="1:62" s="72" customFormat="1" ht="17.100000000000001" customHeight="1">
      <c r="A7" s="51" t="s">
        <v>12</v>
      </c>
      <c r="B7" s="51"/>
      <c r="C7" s="51"/>
      <c r="D7" s="51"/>
      <c r="E7" s="51"/>
      <c r="F7" s="51"/>
      <c r="G7" s="51"/>
      <c r="H7" s="770">
        <f>別紙!H7</f>
        <v>0</v>
      </c>
      <c r="I7" s="770"/>
      <c r="J7" s="770"/>
      <c r="K7" s="770"/>
      <c r="L7" s="770"/>
      <c r="M7" s="770"/>
      <c r="N7" s="770"/>
      <c r="O7" s="770"/>
      <c r="P7" s="770"/>
      <c r="Q7" s="770"/>
      <c r="R7" s="770"/>
      <c r="S7" s="770"/>
      <c r="T7" s="770"/>
      <c r="U7" s="770"/>
      <c r="V7" s="770"/>
      <c r="W7" s="770"/>
      <c r="X7" s="770"/>
      <c r="Y7" s="770"/>
      <c r="Z7" s="770"/>
      <c r="AA7" s="770"/>
      <c r="AB7" s="770"/>
      <c r="AC7" s="770"/>
      <c r="AD7" s="73"/>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7"/>
      <c r="BJ7" s="77"/>
    </row>
    <row r="8" spans="1:62" s="72" customFormat="1" ht="17.100000000000001" customHeight="1">
      <c r="A8" s="51"/>
      <c r="B8" s="51"/>
      <c r="C8" s="51"/>
      <c r="D8" s="51"/>
      <c r="E8" s="51"/>
      <c r="F8" s="51"/>
      <c r="G8" s="51"/>
      <c r="H8" s="806"/>
      <c r="I8" s="806"/>
      <c r="J8" s="806"/>
      <c r="K8" s="806"/>
      <c r="L8" s="806"/>
      <c r="M8" s="85"/>
      <c r="N8" s="85"/>
      <c r="O8" s="85"/>
      <c r="P8" s="85"/>
      <c r="Q8" s="85"/>
      <c r="R8" s="85"/>
      <c r="S8" s="85"/>
      <c r="T8" s="85"/>
      <c r="U8" s="85"/>
      <c r="V8" s="85"/>
      <c r="W8" s="85"/>
      <c r="X8" s="85"/>
      <c r="Y8" s="85"/>
      <c r="Z8" s="85"/>
      <c r="AA8" s="85"/>
      <c r="AB8" s="85"/>
      <c r="AC8" s="85"/>
      <c r="AD8" s="73"/>
      <c r="AH8" s="78"/>
      <c r="AI8" s="78"/>
      <c r="AJ8" s="78"/>
      <c r="AK8" s="78"/>
      <c r="AL8" s="78"/>
      <c r="AM8" s="81"/>
      <c r="AN8" s="808"/>
      <c r="AO8" s="808"/>
      <c r="AP8" s="78"/>
      <c r="AQ8" s="78"/>
      <c r="AR8" s="78"/>
      <c r="AS8" s="78"/>
      <c r="AT8" s="78"/>
      <c r="AU8" s="81"/>
      <c r="AV8" s="809"/>
      <c r="AW8" s="809"/>
      <c r="AX8" s="809"/>
      <c r="AY8" s="78"/>
      <c r="AZ8" s="78"/>
      <c r="BA8" s="78"/>
      <c r="BB8" s="78"/>
      <c r="BC8" s="78"/>
      <c r="BD8" s="78"/>
      <c r="BE8" s="78"/>
      <c r="BF8" s="78"/>
      <c r="BG8" s="78"/>
      <c r="BH8" s="78"/>
      <c r="BI8" s="77"/>
      <c r="BJ8" s="77"/>
    </row>
    <row r="9" spans="1:62" s="72" customFormat="1" ht="17.100000000000001" customHeight="1">
      <c r="A9" s="51"/>
      <c r="B9" s="51"/>
      <c r="C9" s="51"/>
      <c r="D9" s="51"/>
      <c r="E9" s="51"/>
      <c r="F9" s="51"/>
      <c r="G9" s="51"/>
      <c r="H9" s="85"/>
      <c r="I9" s="85"/>
      <c r="J9" s="85"/>
      <c r="K9" s="85"/>
      <c r="L9" s="85"/>
      <c r="M9" s="85"/>
      <c r="N9" s="85"/>
      <c r="O9" s="85"/>
      <c r="P9" s="85"/>
      <c r="Q9" s="85"/>
      <c r="R9" s="85"/>
      <c r="S9" s="85"/>
      <c r="T9" s="85"/>
      <c r="U9" s="85"/>
      <c r="V9" s="85"/>
      <c r="W9" s="85"/>
      <c r="X9" s="85"/>
      <c r="Y9" s="85"/>
      <c r="Z9" s="85"/>
      <c r="AA9" s="85"/>
      <c r="AB9" s="85"/>
      <c r="AC9" s="85"/>
      <c r="AD9" s="73"/>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7"/>
      <c r="BJ9" s="77"/>
    </row>
    <row r="10" spans="1:62" s="72" customFormat="1" ht="17.100000000000001" customHeight="1">
      <c r="A10" s="79" t="s">
        <v>383</v>
      </c>
      <c r="B10" s="79"/>
      <c r="C10" s="79"/>
      <c r="D10" s="79"/>
      <c r="E10" s="79"/>
      <c r="F10" s="79"/>
      <c r="G10" s="79"/>
      <c r="H10" s="807"/>
      <c r="I10" s="807"/>
      <c r="J10" s="807"/>
      <c r="K10" s="807"/>
      <c r="L10" s="807"/>
      <c r="M10" s="807"/>
      <c r="N10" s="807"/>
      <c r="O10" s="807"/>
      <c r="P10" s="807"/>
      <c r="Q10" s="807"/>
      <c r="R10" s="807"/>
      <c r="S10" s="807"/>
      <c r="T10" s="807"/>
      <c r="U10" s="807"/>
      <c r="V10" s="807"/>
      <c r="W10" s="807"/>
      <c r="X10" s="807"/>
      <c r="Y10" s="807"/>
      <c r="Z10" s="807"/>
      <c r="AA10" s="807"/>
      <c r="AB10" s="807"/>
      <c r="AC10" s="807"/>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7"/>
      <c r="BJ10" s="77"/>
    </row>
    <row r="11" spans="1:62" s="72" customFormat="1" ht="17.100000000000001" customHeight="1">
      <c r="A11" s="51" t="s">
        <v>9</v>
      </c>
      <c r="B11" s="51"/>
      <c r="C11" s="51"/>
      <c r="D11" s="51"/>
      <c r="E11" s="51"/>
      <c r="F11" s="51"/>
      <c r="G11" s="51"/>
      <c r="H11" s="791">
        <f>別紙!H11</f>
        <v>0</v>
      </c>
      <c r="I11" s="791"/>
      <c r="J11" s="791"/>
      <c r="K11" s="791"/>
      <c r="L11" s="791"/>
      <c r="M11" s="791"/>
      <c r="N11" s="791"/>
      <c r="O11" s="791"/>
      <c r="P11" s="791"/>
      <c r="Q11" s="791"/>
      <c r="R11" s="791"/>
      <c r="S11" s="791"/>
      <c r="T11" s="791"/>
      <c r="U11" s="791"/>
      <c r="V11" s="791"/>
      <c r="W11" s="791"/>
      <c r="X11" s="791"/>
      <c r="Y11" s="791"/>
      <c r="Z11" s="791"/>
      <c r="AA11" s="791"/>
      <c r="AB11" s="791"/>
      <c r="AC11" s="791"/>
      <c r="AD11" s="73"/>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7"/>
      <c r="BJ11" s="77"/>
    </row>
    <row r="12" spans="1:62" s="72" customFormat="1" ht="17.100000000000001" customHeight="1">
      <c r="A12" s="51" t="s">
        <v>10</v>
      </c>
      <c r="B12" s="51"/>
      <c r="C12" s="51"/>
      <c r="D12" s="51"/>
      <c r="E12" s="51"/>
      <c r="F12" s="51"/>
      <c r="G12" s="51"/>
      <c r="H12" s="791">
        <f>別紙!H12</f>
        <v>0</v>
      </c>
      <c r="I12" s="791"/>
      <c r="J12" s="791"/>
      <c r="K12" s="791"/>
      <c r="L12" s="791"/>
      <c r="M12" s="791"/>
      <c r="N12" s="791"/>
      <c r="O12" s="791"/>
      <c r="P12" s="791"/>
      <c r="Q12" s="791"/>
      <c r="R12" s="791"/>
      <c r="S12" s="791"/>
      <c r="T12" s="791"/>
      <c r="U12" s="791"/>
      <c r="V12" s="791"/>
      <c r="W12" s="791"/>
      <c r="X12" s="791"/>
      <c r="Y12" s="791"/>
      <c r="Z12" s="791"/>
      <c r="AA12" s="791"/>
      <c r="AB12" s="791"/>
      <c r="AC12" s="791"/>
      <c r="AD12" s="73"/>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7"/>
      <c r="BJ12" s="77"/>
    </row>
    <row r="13" spans="1:62" s="72" customFormat="1" ht="17.100000000000001" customHeight="1">
      <c r="A13" s="51" t="s">
        <v>11</v>
      </c>
      <c r="B13" s="51"/>
      <c r="C13" s="51"/>
      <c r="D13" s="51"/>
      <c r="E13" s="51"/>
      <c r="F13" s="51"/>
      <c r="G13" s="51"/>
      <c r="H13" s="773">
        <f>別紙!H13</f>
        <v>0</v>
      </c>
      <c r="I13" s="773"/>
      <c r="J13" s="773"/>
      <c r="K13" s="102"/>
      <c r="L13" s="96"/>
      <c r="M13" s="96"/>
      <c r="N13" s="96"/>
      <c r="O13" s="82"/>
      <c r="P13" s="82"/>
      <c r="Q13" s="82"/>
      <c r="R13" s="82"/>
      <c r="S13" s="82"/>
      <c r="T13" s="82"/>
      <c r="U13" s="82"/>
      <c r="V13" s="82"/>
      <c r="W13" s="82"/>
      <c r="X13" s="82"/>
      <c r="Y13" s="82"/>
      <c r="Z13" s="82"/>
      <c r="AA13" s="82"/>
      <c r="AB13" s="82"/>
      <c r="AC13" s="82"/>
      <c r="AD13" s="73"/>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7"/>
      <c r="BJ13" s="77"/>
    </row>
    <row r="14" spans="1:62" s="72" customFormat="1" ht="17.100000000000001" customHeight="1">
      <c r="A14" s="51" t="s">
        <v>12</v>
      </c>
      <c r="B14" s="51"/>
      <c r="C14" s="51"/>
      <c r="D14" s="51"/>
      <c r="E14" s="51"/>
      <c r="F14" s="51"/>
      <c r="G14" s="51"/>
      <c r="H14" s="791">
        <f>別紙!H14</f>
        <v>0</v>
      </c>
      <c r="I14" s="791"/>
      <c r="J14" s="791"/>
      <c r="K14" s="791"/>
      <c r="L14" s="791"/>
      <c r="M14" s="791"/>
      <c r="N14" s="791"/>
      <c r="O14" s="791"/>
      <c r="P14" s="791"/>
      <c r="Q14" s="791"/>
      <c r="R14" s="791"/>
      <c r="S14" s="791"/>
      <c r="T14" s="791"/>
      <c r="U14" s="791"/>
      <c r="V14" s="791"/>
      <c r="W14" s="791"/>
      <c r="X14" s="791"/>
      <c r="Y14" s="791"/>
      <c r="Z14" s="791"/>
      <c r="AA14" s="791"/>
      <c r="AB14" s="791"/>
      <c r="AC14" s="791"/>
      <c r="AD14" s="73"/>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7"/>
      <c r="BJ14" s="77"/>
    </row>
    <row r="15" spans="1:62" s="72" customFormat="1" ht="17.100000000000001" customHeight="1">
      <c r="A15" s="51"/>
      <c r="B15" s="51"/>
      <c r="C15" s="51"/>
      <c r="D15" s="51"/>
      <c r="E15" s="51"/>
      <c r="F15" s="51"/>
      <c r="G15" s="51"/>
      <c r="H15" s="806"/>
      <c r="I15" s="806"/>
      <c r="J15" s="806"/>
      <c r="K15" s="806"/>
      <c r="L15" s="806"/>
      <c r="M15" s="85"/>
      <c r="N15" s="85"/>
      <c r="O15" s="85"/>
      <c r="P15" s="85"/>
      <c r="Q15" s="85"/>
      <c r="R15" s="85"/>
      <c r="S15" s="85"/>
      <c r="T15" s="85"/>
      <c r="U15" s="85"/>
      <c r="V15" s="85"/>
      <c r="W15" s="85"/>
      <c r="X15" s="85"/>
      <c r="Y15" s="85"/>
      <c r="Z15" s="85"/>
      <c r="AA15" s="85"/>
      <c r="AB15" s="85"/>
      <c r="AC15" s="85"/>
      <c r="AD15" s="73"/>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7"/>
      <c r="BJ15" s="77"/>
    </row>
    <row r="16" spans="1:62" s="72" customFormat="1" ht="17.100000000000001" customHeight="1">
      <c r="A16" s="80"/>
      <c r="B16" s="80"/>
      <c r="C16" s="80"/>
      <c r="D16" s="80"/>
      <c r="E16" s="80"/>
      <c r="F16" s="80"/>
      <c r="G16" s="80"/>
      <c r="H16" s="103"/>
      <c r="I16" s="103"/>
      <c r="J16" s="103"/>
      <c r="K16" s="103"/>
      <c r="L16" s="103"/>
      <c r="M16" s="103"/>
      <c r="N16" s="103"/>
      <c r="O16" s="103"/>
      <c r="P16" s="103"/>
      <c r="Q16" s="103"/>
      <c r="R16" s="103"/>
      <c r="S16" s="103"/>
      <c r="T16" s="103"/>
      <c r="U16" s="103"/>
      <c r="V16" s="103"/>
      <c r="W16" s="103"/>
      <c r="X16" s="103"/>
      <c r="Y16" s="103"/>
      <c r="Z16" s="103"/>
      <c r="AA16" s="103"/>
      <c r="AB16" s="103"/>
      <c r="AC16" s="103"/>
      <c r="AD16" s="73"/>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7"/>
      <c r="BJ16" s="77"/>
    </row>
    <row r="17" spans="1:62" s="72" customFormat="1" ht="17.100000000000001" customHeight="1">
      <c r="A17" s="158" t="s">
        <v>382</v>
      </c>
      <c r="B17" s="158"/>
      <c r="C17" s="158"/>
      <c r="D17" s="158"/>
      <c r="E17" s="158"/>
      <c r="F17" s="158"/>
      <c r="G17" s="158"/>
      <c r="H17" s="807"/>
      <c r="I17" s="807"/>
      <c r="J17" s="807"/>
      <c r="K17" s="807"/>
      <c r="L17" s="807"/>
      <c r="M17" s="807"/>
      <c r="N17" s="807"/>
      <c r="O17" s="807"/>
      <c r="P17" s="807"/>
      <c r="Q17" s="807"/>
      <c r="R17" s="807"/>
      <c r="S17" s="807"/>
      <c r="T17" s="807"/>
      <c r="U17" s="807"/>
      <c r="V17" s="807"/>
      <c r="W17" s="807"/>
      <c r="X17" s="807"/>
      <c r="Y17" s="807"/>
      <c r="Z17" s="807"/>
      <c r="AA17" s="807"/>
      <c r="AB17" s="807"/>
      <c r="AC17" s="807"/>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7"/>
      <c r="BJ17" s="77"/>
    </row>
    <row r="18" spans="1:62" s="72" customFormat="1" ht="17.100000000000001" customHeight="1">
      <c r="A18" s="51" t="s">
        <v>9</v>
      </c>
      <c r="B18" s="51"/>
      <c r="C18" s="51"/>
      <c r="D18" s="51"/>
      <c r="E18" s="51"/>
      <c r="F18" s="51"/>
      <c r="G18" s="51"/>
      <c r="H18" s="791">
        <f>別紙!H18</f>
        <v>0</v>
      </c>
      <c r="I18" s="791"/>
      <c r="J18" s="791"/>
      <c r="K18" s="791"/>
      <c r="L18" s="791"/>
      <c r="M18" s="791"/>
      <c r="N18" s="791"/>
      <c r="O18" s="791"/>
      <c r="P18" s="791"/>
      <c r="Q18" s="791"/>
      <c r="R18" s="791"/>
      <c r="S18" s="791"/>
      <c r="T18" s="791"/>
      <c r="U18" s="791"/>
      <c r="V18" s="791"/>
      <c r="W18" s="791"/>
      <c r="X18" s="791"/>
      <c r="Y18" s="791"/>
      <c r="Z18" s="791"/>
      <c r="AA18" s="791"/>
      <c r="AB18" s="791"/>
      <c r="AC18" s="791"/>
      <c r="AD18" s="73"/>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7"/>
      <c r="BJ18" s="77"/>
    </row>
    <row r="19" spans="1:62" s="72" customFormat="1" ht="17.100000000000001" customHeight="1">
      <c r="A19" s="51" t="s">
        <v>10</v>
      </c>
      <c r="B19" s="51"/>
      <c r="C19" s="51"/>
      <c r="D19" s="51"/>
      <c r="E19" s="51"/>
      <c r="F19" s="51"/>
      <c r="G19" s="51"/>
      <c r="H19" s="791">
        <f>別紙!H19</f>
        <v>0</v>
      </c>
      <c r="I19" s="791"/>
      <c r="J19" s="791"/>
      <c r="K19" s="791"/>
      <c r="L19" s="791"/>
      <c r="M19" s="791"/>
      <c r="N19" s="791"/>
      <c r="O19" s="791"/>
      <c r="P19" s="791"/>
      <c r="Q19" s="791"/>
      <c r="R19" s="791"/>
      <c r="S19" s="791"/>
      <c r="T19" s="791"/>
      <c r="U19" s="791"/>
      <c r="V19" s="791"/>
      <c r="W19" s="791"/>
      <c r="X19" s="791"/>
      <c r="Y19" s="791"/>
      <c r="Z19" s="791"/>
      <c r="AA19" s="791"/>
      <c r="AB19" s="791"/>
      <c r="AC19" s="791"/>
      <c r="AD19" s="73"/>
      <c r="AF19" s="805"/>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78"/>
      <c r="BC19" s="78"/>
      <c r="BD19" s="78"/>
      <c r="BE19" s="78"/>
      <c r="BF19" s="78"/>
      <c r="BG19" s="78"/>
      <c r="BH19" s="78"/>
      <c r="BI19" s="77"/>
      <c r="BJ19" s="77"/>
    </row>
    <row r="20" spans="1:62" s="72" customFormat="1" ht="17.100000000000001" customHeight="1">
      <c r="A20" s="51" t="s">
        <v>11</v>
      </c>
      <c r="B20" s="51"/>
      <c r="C20" s="51"/>
      <c r="D20" s="51"/>
      <c r="E20" s="51"/>
      <c r="F20" s="51"/>
      <c r="G20" s="51"/>
      <c r="H20" s="773">
        <f>別紙!H20</f>
        <v>0</v>
      </c>
      <c r="I20" s="773"/>
      <c r="J20" s="773"/>
      <c r="K20" s="102"/>
      <c r="L20" s="96"/>
      <c r="M20" s="96"/>
      <c r="N20" s="96"/>
      <c r="O20" s="82"/>
      <c r="P20" s="82"/>
      <c r="Q20" s="82"/>
      <c r="R20" s="82"/>
      <c r="S20" s="82"/>
      <c r="T20" s="82"/>
      <c r="U20" s="82"/>
      <c r="V20" s="82"/>
      <c r="W20" s="82"/>
      <c r="X20" s="82"/>
      <c r="Y20" s="82"/>
      <c r="Z20" s="82"/>
      <c r="AA20" s="82"/>
      <c r="AB20" s="82"/>
      <c r="AC20" s="82"/>
      <c r="AD20" s="73"/>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7"/>
      <c r="BJ20" s="77"/>
    </row>
    <row r="21" spans="1:62" s="72" customFormat="1" ht="17.100000000000001" customHeight="1">
      <c r="A21" s="51" t="s">
        <v>12</v>
      </c>
      <c r="B21" s="51"/>
      <c r="C21" s="51"/>
      <c r="D21" s="51"/>
      <c r="E21" s="51"/>
      <c r="F21" s="51"/>
      <c r="G21" s="51"/>
      <c r="H21" s="791">
        <f>別紙!H21</f>
        <v>0</v>
      </c>
      <c r="I21" s="791"/>
      <c r="J21" s="791"/>
      <c r="K21" s="791"/>
      <c r="L21" s="791"/>
      <c r="M21" s="791"/>
      <c r="N21" s="791"/>
      <c r="O21" s="791"/>
      <c r="P21" s="791"/>
      <c r="Q21" s="791"/>
      <c r="R21" s="791"/>
      <c r="S21" s="791"/>
      <c r="T21" s="791"/>
      <c r="U21" s="791"/>
      <c r="V21" s="791"/>
      <c r="W21" s="791"/>
      <c r="X21" s="791"/>
      <c r="Y21" s="791"/>
      <c r="Z21" s="791"/>
      <c r="AA21" s="791"/>
      <c r="AB21" s="791"/>
      <c r="AC21" s="791"/>
      <c r="AD21" s="73"/>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7"/>
      <c r="BJ21" s="77"/>
    </row>
    <row r="22" spans="1:62" s="72" customFormat="1" ht="17.100000000000001" customHeight="1">
      <c r="A22" s="51"/>
      <c r="B22" s="51"/>
      <c r="C22" s="51"/>
      <c r="D22" s="51"/>
      <c r="E22" s="51"/>
      <c r="F22" s="51"/>
      <c r="G22" s="51"/>
      <c r="H22" s="806"/>
      <c r="I22" s="806"/>
      <c r="J22" s="806"/>
      <c r="K22" s="806"/>
      <c r="L22" s="806"/>
      <c r="M22" s="85"/>
      <c r="N22" s="85"/>
      <c r="O22" s="85"/>
      <c r="P22" s="85"/>
      <c r="Q22" s="85"/>
      <c r="R22" s="85"/>
      <c r="S22" s="85"/>
      <c r="T22" s="85"/>
      <c r="U22" s="85"/>
      <c r="V22" s="85"/>
      <c r="W22" s="85"/>
      <c r="X22" s="85"/>
      <c r="Y22" s="85"/>
      <c r="Z22" s="85"/>
      <c r="AA22" s="85"/>
      <c r="AB22" s="85"/>
      <c r="AC22" s="85"/>
      <c r="AD22" s="73"/>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7"/>
      <c r="BJ22" s="77"/>
    </row>
    <row r="23" spans="1:62" s="72" customFormat="1" ht="17.100000000000001" customHeight="1">
      <c r="A23" s="51"/>
      <c r="B23" s="51"/>
      <c r="C23" s="51"/>
      <c r="D23" s="51"/>
      <c r="E23" s="51"/>
      <c r="F23" s="51"/>
      <c r="G23" s="51"/>
      <c r="H23" s="85"/>
      <c r="I23" s="85"/>
      <c r="J23" s="85"/>
      <c r="K23" s="85"/>
      <c r="L23" s="85"/>
      <c r="M23" s="85"/>
      <c r="N23" s="85"/>
      <c r="O23" s="85"/>
      <c r="P23" s="85"/>
      <c r="Q23" s="85"/>
      <c r="R23" s="85"/>
      <c r="S23" s="85"/>
      <c r="T23" s="85"/>
      <c r="U23" s="85"/>
      <c r="V23" s="85"/>
      <c r="W23" s="85"/>
      <c r="X23" s="85"/>
      <c r="Y23" s="85"/>
      <c r="Z23" s="85"/>
      <c r="AA23" s="85"/>
      <c r="AB23" s="85"/>
      <c r="AC23" s="85"/>
      <c r="AD23" s="73"/>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7"/>
      <c r="BJ23" s="77"/>
    </row>
    <row r="24" spans="1:62" s="72" customFormat="1" ht="17.100000000000001" customHeight="1">
      <c r="A24" s="79" t="s">
        <v>381</v>
      </c>
      <c r="B24" s="79"/>
      <c r="C24" s="79"/>
      <c r="D24" s="79"/>
      <c r="E24" s="79"/>
      <c r="F24" s="79"/>
      <c r="G24" s="79"/>
      <c r="H24" s="807"/>
      <c r="I24" s="807"/>
      <c r="J24" s="807"/>
      <c r="K24" s="807"/>
      <c r="L24" s="807"/>
      <c r="M24" s="807"/>
      <c r="N24" s="807"/>
      <c r="O24" s="807"/>
      <c r="P24" s="807"/>
      <c r="Q24" s="807"/>
      <c r="R24" s="807"/>
      <c r="S24" s="807"/>
      <c r="T24" s="807"/>
      <c r="U24" s="807"/>
      <c r="V24" s="807"/>
      <c r="W24" s="807"/>
      <c r="X24" s="807"/>
      <c r="Y24" s="807"/>
      <c r="Z24" s="807"/>
      <c r="AA24" s="807"/>
      <c r="AB24" s="807"/>
      <c r="AC24" s="807"/>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7"/>
      <c r="BJ24" s="77"/>
    </row>
    <row r="25" spans="1:62" s="72" customFormat="1" ht="17.100000000000001" customHeight="1">
      <c r="A25" s="51" t="s">
        <v>9</v>
      </c>
      <c r="B25" s="51"/>
      <c r="C25" s="51"/>
      <c r="D25" s="51"/>
      <c r="E25" s="51"/>
      <c r="F25" s="51"/>
      <c r="G25" s="51"/>
      <c r="H25" s="791">
        <f>別紙!H25</f>
        <v>0</v>
      </c>
      <c r="I25" s="791"/>
      <c r="J25" s="791"/>
      <c r="K25" s="791"/>
      <c r="L25" s="791"/>
      <c r="M25" s="791"/>
      <c r="N25" s="791"/>
      <c r="O25" s="791"/>
      <c r="P25" s="791"/>
      <c r="Q25" s="791"/>
      <c r="R25" s="791"/>
      <c r="S25" s="791"/>
      <c r="T25" s="791"/>
      <c r="U25" s="791"/>
      <c r="V25" s="791"/>
      <c r="W25" s="791"/>
      <c r="X25" s="791"/>
      <c r="Y25" s="791"/>
      <c r="Z25" s="791"/>
      <c r="AA25" s="791"/>
      <c r="AB25" s="791"/>
      <c r="AC25" s="791"/>
      <c r="AD25" s="73"/>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7"/>
      <c r="BJ25" s="77"/>
    </row>
    <row r="26" spans="1:62" s="72" customFormat="1" ht="17.100000000000001" customHeight="1">
      <c r="A26" s="51" t="s">
        <v>10</v>
      </c>
      <c r="B26" s="51"/>
      <c r="C26" s="51"/>
      <c r="D26" s="51"/>
      <c r="E26" s="51"/>
      <c r="F26" s="51"/>
      <c r="G26" s="51"/>
      <c r="H26" s="791">
        <f>別紙!H26</f>
        <v>0</v>
      </c>
      <c r="I26" s="791"/>
      <c r="J26" s="791"/>
      <c r="K26" s="791"/>
      <c r="L26" s="791"/>
      <c r="M26" s="791"/>
      <c r="N26" s="791"/>
      <c r="O26" s="791"/>
      <c r="P26" s="791"/>
      <c r="Q26" s="791"/>
      <c r="R26" s="791"/>
      <c r="S26" s="791"/>
      <c r="T26" s="791"/>
      <c r="U26" s="791"/>
      <c r="V26" s="791"/>
      <c r="W26" s="791"/>
      <c r="X26" s="791"/>
      <c r="Y26" s="791"/>
      <c r="Z26" s="791"/>
      <c r="AA26" s="791"/>
      <c r="AB26" s="791"/>
      <c r="AC26" s="791"/>
      <c r="AD26" s="73"/>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7"/>
      <c r="BJ26" s="77"/>
    </row>
    <row r="27" spans="1:62" s="72" customFormat="1" ht="17.100000000000001" customHeight="1">
      <c r="A27" s="51" t="s">
        <v>11</v>
      </c>
      <c r="B27" s="51"/>
      <c r="C27" s="51"/>
      <c r="D27" s="51"/>
      <c r="E27" s="51"/>
      <c r="F27" s="51"/>
      <c r="G27" s="51"/>
      <c r="H27" s="773">
        <f>別紙!H27</f>
        <v>0</v>
      </c>
      <c r="I27" s="773"/>
      <c r="J27" s="773"/>
      <c r="K27" s="102"/>
      <c r="L27" s="96"/>
      <c r="M27" s="96"/>
      <c r="N27" s="96"/>
      <c r="O27" s="82"/>
      <c r="P27" s="82"/>
      <c r="Q27" s="82"/>
      <c r="R27" s="82"/>
      <c r="S27" s="82"/>
      <c r="T27" s="82"/>
      <c r="U27" s="82"/>
      <c r="V27" s="82"/>
      <c r="W27" s="82"/>
      <c r="X27" s="82"/>
      <c r="Y27" s="82"/>
      <c r="Z27" s="82"/>
      <c r="AA27" s="82"/>
      <c r="AB27" s="82"/>
      <c r="AC27" s="82"/>
      <c r="AD27" s="73"/>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7"/>
      <c r="BJ27" s="77"/>
    </row>
    <row r="28" spans="1:62" s="72" customFormat="1" ht="17.100000000000001" customHeight="1">
      <c r="A28" s="51" t="s">
        <v>12</v>
      </c>
      <c r="B28" s="51"/>
      <c r="C28" s="51"/>
      <c r="D28" s="51"/>
      <c r="E28" s="51"/>
      <c r="F28" s="51"/>
      <c r="G28" s="51"/>
      <c r="H28" s="791">
        <f>別紙!H28</f>
        <v>0</v>
      </c>
      <c r="I28" s="791"/>
      <c r="J28" s="791"/>
      <c r="K28" s="791"/>
      <c r="L28" s="791"/>
      <c r="M28" s="791"/>
      <c r="N28" s="791"/>
      <c r="O28" s="791"/>
      <c r="P28" s="791"/>
      <c r="Q28" s="791"/>
      <c r="R28" s="791"/>
      <c r="S28" s="791"/>
      <c r="T28" s="791"/>
      <c r="U28" s="791"/>
      <c r="V28" s="791"/>
      <c r="W28" s="791"/>
      <c r="X28" s="791"/>
      <c r="Y28" s="791"/>
      <c r="Z28" s="791"/>
      <c r="AA28" s="791"/>
      <c r="AB28" s="791"/>
      <c r="AC28" s="791"/>
      <c r="AD28" s="73"/>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7"/>
      <c r="BJ28" s="77"/>
    </row>
    <row r="29" spans="1:62" s="72" customFormat="1" ht="17.100000000000001" customHeight="1">
      <c r="A29" s="51"/>
      <c r="B29" s="51"/>
      <c r="C29" s="51"/>
      <c r="D29" s="51"/>
      <c r="E29" s="51"/>
      <c r="F29" s="51"/>
      <c r="G29" s="51"/>
      <c r="H29" s="806"/>
      <c r="I29" s="806"/>
      <c r="J29" s="806"/>
      <c r="K29" s="806"/>
      <c r="L29" s="806"/>
      <c r="M29" s="85"/>
      <c r="N29" s="85"/>
      <c r="O29" s="85"/>
      <c r="P29" s="85"/>
      <c r="Q29" s="85"/>
      <c r="R29" s="85"/>
      <c r="S29" s="85"/>
      <c r="T29" s="85"/>
      <c r="U29" s="85"/>
      <c r="V29" s="85"/>
      <c r="W29" s="85"/>
      <c r="X29" s="85"/>
      <c r="Y29" s="85"/>
      <c r="Z29" s="85"/>
      <c r="AA29" s="85"/>
      <c r="AB29" s="85"/>
      <c r="AC29" s="85"/>
      <c r="AD29" s="73"/>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7"/>
      <c r="BJ29" s="77"/>
    </row>
    <row r="30" spans="1:62" s="72" customFormat="1" ht="17.100000000000001" customHeight="1">
      <c r="A30" s="80"/>
      <c r="B30" s="80"/>
      <c r="C30" s="80"/>
      <c r="D30" s="80"/>
      <c r="E30" s="80"/>
      <c r="F30" s="80"/>
      <c r="G30" s="80"/>
      <c r="H30" s="103"/>
      <c r="I30" s="103"/>
      <c r="J30" s="103"/>
      <c r="K30" s="103"/>
      <c r="L30" s="103"/>
      <c r="M30" s="103"/>
      <c r="N30" s="103"/>
      <c r="O30" s="103"/>
      <c r="P30" s="103"/>
      <c r="Q30" s="103"/>
      <c r="R30" s="103"/>
      <c r="S30" s="103"/>
      <c r="T30" s="103"/>
      <c r="U30" s="103"/>
      <c r="V30" s="103"/>
      <c r="W30" s="103"/>
      <c r="X30" s="103"/>
      <c r="Y30" s="103"/>
      <c r="Z30" s="103"/>
      <c r="AA30" s="103"/>
      <c r="AB30" s="103"/>
      <c r="AC30" s="103"/>
      <c r="AD30" s="73"/>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7"/>
      <c r="BJ30" s="77"/>
    </row>
    <row r="31" spans="1:62" s="72" customFormat="1" ht="17.100000000000001" customHeight="1">
      <c r="A31" s="158" t="s">
        <v>380</v>
      </c>
      <c r="B31" s="158"/>
      <c r="C31" s="158"/>
      <c r="D31" s="158"/>
      <c r="E31" s="158"/>
      <c r="F31" s="158"/>
      <c r="G31" s="158"/>
      <c r="H31" s="807"/>
      <c r="I31" s="807"/>
      <c r="J31" s="807"/>
      <c r="K31" s="807"/>
      <c r="L31" s="807"/>
      <c r="M31" s="807"/>
      <c r="N31" s="807"/>
      <c r="O31" s="807"/>
      <c r="P31" s="807"/>
      <c r="Q31" s="807"/>
      <c r="R31" s="807"/>
      <c r="S31" s="807"/>
      <c r="T31" s="807"/>
      <c r="U31" s="807"/>
      <c r="V31" s="807"/>
      <c r="W31" s="807"/>
      <c r="X31" s="807"/>
      <c r="Y31" s="807"/>
      <c r="Z31" s="807"/>
      <c r="AA31" s="807"/>
      <c r="AB31" s="807"/>
      <c r="AC31" s="807"/>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7"/>
      <c r="BJ31" s="77"/>
    </row>
    <row r="32" spans="1:62" s="72" customFormat="1" ht="17.100000000000001" customHeight="1">
      <c r="A32" s="51" t="s">
        <v>9</v>
      </c>
      <c r="B32" s="51"/>
      <c r="C32" s="51"/>
      <c r="D32" s="51"/>
      <c r="E32" s="51"/>
      <c r="F32" s="51"/>
      <c r="G32" s="51"/>
      <c r="H32" s="791">
        <f>別紙!H32</f>
        <v>0</v>
      </c>
      <c r="I32" s="791"/>
      <c r="J32" s="791"/>
      <c r="K32" s="791"/>
      <c r="L32" s="791"/>
      <c r="M32" s="791"/>
      <c r="N32" s="791"/>
      <c r="O32" s="791"/>
      <c r="P32" s="791"/>
      <c r="Q32" s="791"/>
      <c r="R32" s="791"/>
      <c r="S32" s="791"/>
      <c r="T32" s="791"/>
      <c r="U32" s="791"/>
      <c r="V32" s="791"/>
      <c r="W32" s="791"/>
      <c r="X32" s="791"/>
      <c r="Y32" s="791"/>
      <c r="Z32" s="791"/>
      <c r="AA32" s="791"/>
      <c r="AB32" s="791"/>
      <c r="AC32" s="791"/>
      <c r="AD32" s="73"/>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7"/>
      <c r="BJ32" s="77"/>
    </row>
    <row r="33" spans="1:62" s="72" customFormat="1" ht="17.100000000000001" customHeight="1">
      <c r="A33" s="51" t="s">
        <v>10</v>
      </c>
      <c r="B33" s="51"/>
      <c r="C33" s="51"/>
      <c r="D33" s="51"/>
      <c r="E33" s="51"/>
      <c r="F33" s="51"/>
      <c r="G33" s="51"/>
      <c r="H33" s="791">
        <f>別紙!H33</f>
        <v>0</v>
      </c>
      <c r="I33" s="791"/>
      <c r="J33" s="791"/>
      <c r="K33" s="791"/>
      <c r="L33" s="791"/>
      <c r="M33" s="791"/>
      <c r="N33" s="791"/>
      <c r="O33" s="791"/>
      <c r="P33" s="791"/>
      <c r="Q33" s="791"/>
      <c r="R33" s="791"/>
      <c r="S33" s="791"/>
      <c r="T33" s="791"/>
      <c r="U33" s="791"/>
      <c r="V33" s="791"/>
      <c r="W33" s="791"/>
      <c r="X33" s="791"/>
      <c r="Y33" s="791"/>
      <c r="Z33" s="791"/>
      <c r="AA33" s="791"/>
      <c r="AB33" s="791"/>
      <c r="AC33" s="791"/>
      <c r="AD33" s="73"/>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7"/>
      <c r="BJ33" s="77"/>
    </row>
    <row r="34" spans="1:62" s="72" customFormat="1" ht="17.100000000000001" customHeight="1">
      <c r="A34" s="51" t="s">
        <v>11</v>
      </c>
      <c r="B34" s="51"/>
      <c r="C34" s="51"/>
      <c r="D34" s="51"/>
      <c r="E34" s="51"/>
      <c r="F34" s="51"/>
      <c r="G34" s="51"/>
      <c r="H34" s="773">
        <f>別紙!H34</f>
        <v>0</v>
      </c>
      <c r="I34" s="773"/>
      <c r="J34" s="773"/>
      <c r="K34" s="102"/>
      <c r="L34" s="96"/>
      <c r="M34" s="96"/>
      <c r="N34" s="96"/>
      <c r="O34" s="82"/>
      <c r="P34" s="82"/>
      <c r="Q34" s="82"/>
      <c r="R34" s="82"/>
      <c r="S34" s="82"/>
      <c r="T34" s="82"/>
      <c r="U34" s="82"/>
      <c r="V34" s="82"/>
      <c r="W34" s="82"/>
      <c r="X34" s="82"/>
      <c r="Y34" s="82"/>
      <c r="Z34" s="82"/>
      <c r="AA34" s="82"/>
      <c r="AB34" s="82"/>
      <c r="AC34" s="82"/>
      <c r="AD34" s="73"/>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7"/>
      <c r="BJ34" s="77"/>
    </row>
    <row r="35" spans="1:62" s="72" customFormat="1" ht="17.100000000000001" customHeight="1">
      <c r="A35" s="51" t="s">
        <v>12</v>
      </c>
      <c r="B35" s="51"/>
      <c r="C35" s="51"/>
      <c r="D35" s="51"/>
      <c r="E35" s="51"/>
      <c r="F35" s="51"/>
      <c r="G35" s="51"/>
      <c r="H35" s="791">
        <f>別紙!H35</f>
        <v>0</v>
      </c>
      <c r="I35" s="791"/>
      <c r="J35" s="791"/>
      <c r="K35" s="791"/>
      <c r="L35" s="791"/>
      <c r="M35" s="791"/>
      <c r="N35" s="791"/>
      <c r="O35" s="791"/>
      <c r="P35" s="791"/>
      <c r="Q35" s="791"/>
      <c r="R35" s="791"/>
      <c r="S35" s="791"/>
      <c r="T35" s="791"/>
      <c r="U35" s="791"/>
      <c r="V35" s="791"/>
      <c r="W35" s="791"/>
      <c r="X35" s="791"/>
      <c r="Y35" s="791"/>
      <c r="Z35" s="791"/>
      <c r="AA35" s="791"/>
      <c r="AB35" s="791"/>
      <c r="AC35" s="791"/>
      <c r="AD35" s="73"/>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7"/>
      <c r="BJ35" s="77"/>
    </row>
    <row r="36" spans="1:62" s="72" customFormat="1" ht="17.100000000000001" customHeight="1">
      <c r="A36" s="51"/>
      <c r="B36" s="51"/>
      <c r="C36" s="51"/>
      <c r="D36" s="51"/>
      <c r="E36" s="51"/>
      <c r="F36" s="51"/>
      <c r="G36" s="51"/>
      <c r="H36" s="806"/>
      <c r="I36" s="806"/>
      <c r="J36" s="806"/>
      <c r="K36" s="806"/>
      <c r="L36" s="806"/>
      <c r="M36" s="85"/>
      <c r="N36" s="85"/>
      <c r="O36" s="85"/>
      <c r="P36" s="85"/>
      <c r="Q36" s="85"/>
      <c r="R36" s="85"/>
      <c r="S36" s="85"/>
      <c r="T36" s="85"/>
      <c r="U36" s="85"/>
      <c r="V36" s="85"/>
      <c r="W36" s="85"/>
      <c r="X36" s="85"/>
      <c r="Y36" s="85"/>
      <c r="Z36" s="85"/>
      <c r="AA36" s="85"/>
      <c r="AB36" s="85"/>
      <c r="AC36" s="85"/>
      <c r="AD36" s="73"/>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7"/>
      <c r="BJ36" s="77"/>
    </row>
    <row r="37" spans="1:62" s="72" customFormat="1" ht="17.100000000000001" customHeight="1">
      <c r="A37" s="51"/>
      <c r="B37" s="51"/>
      <c r="C37" s="51"/>
      <c r="D37" s="51"/>
      <c r="E37" s="51"/>
      <c r="F37" s="51"/>
      <c r="G37" s="51"/>
      <c r="H37" s="85"/>
      <c r="I37" s="85"/>
      <c r="J37" s="85"/>
      <c r="K37" s="85"/>
      <c r="L37" s="85"/>
      <c r="M37" s="85"/>
      <c r="N37" s="85"/>
      <c r="O37" s="85"/>
      <c r="P37" s="85"/>
      <c r="Q37" s="85"/>
      <c r="R37" s="85"/>
      <c r="S37" s="85"/>
      <c r="T37" s="85"/>
      <c r="U37" s="85"/>
      <c r="V37" s="85"/>
      <c r="W37" s="85"/>
      <c r="X37" s="85"/>
      <c r="Y37" s="85"/>
      <c r="Z37" s="85"/>
      <c r="AA37" s="85"/>
      <c r="AB37" s="85"/>
      <c r="AC37" s="85"/>
      <c r="AD37" s="73"/>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7"/>
      <c r="BJ37" s="77"/>
    </row>
    <row r="38" spans="1:62" s="72" customFormat="1" ht="17.100000000000001" customHeight="1">
      <c r="A38" s="79" t="s">
        <v>379</v>
      </c>
      <c r="B38" s="79"/>
      <c r="C38" s="79"/>
      <c r="D38" s="79"/>
      <c r="E38" s="79"/>
      <c r="F38" s="79"/>
      <c r="G38" s="79"/>
      <c r="H38" s="807"/>
      <c r="I38" s="807"/>
      <c r="J38" s="807"/>
      <c r="K38" s="807"/>
      <c r="L38" s="807"/>
      <c r="M38" s="807"/>
      <c r="N38" s="807"/>
      <c r="O38" s="807"/>
      <c r="P38" s="807"/>
      <c r="Q38" s="807"/>
      <c r="R38" s="807"/>
      <c r="S38" s="807"/>
      <c r="T38" s="807"/>
      <c r="U38" s="807"/>
      <c r="V38" s="807"/>
      <c r="W38" s="807"/>
      <c r="X38" s="807"/>
      <c r="Y38" s="807"/>
      <c r="Z38" s="807"/>
      <c r="AA38" s="807"/>
      <c r="AB38" s="807"/>
      <c r="AC38" s="807"/>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7"/>
      <c r="BJ38" s="77"/>
    </row>
    <row r="39" spans="1:62" s="72" customFormat="1" ht="17.100000000000001" customHeight="1">
      <c r="A39" s="51" t="s">
        <v>9</v>
      </c>
      <c r="B39" s="51"/>
      <c r="C39" s="51"/>
      <c r="D39" s="51"/>
      <c r="E39" s="51"/>
      <c r="F39" s="51"/>
      <c r="G39" s="51"/>
      <c r="H39" s="791">
        <f>別紙!H39</f>
        <v>0</v>
      </c>
      <c r="I39" s="791"/>
      <c r="J39" s="791"/>
      <c r="K39" s="791"/>
      <c r="L39" s="791"/>
      <c r="M39" s="791"/>
      <c r="N39" s="791"/>
      <c r="O39" s="791"/>
      <c r="P39" s="791"/>
      <c r="Q39" s="791"/>
      <c r="R39" s="791"/>
      <c r="S39" s="791"/>
      <c r="T39" s="791"/>
      <c r="U39" s="791"/>
      <c r="V39" s="791"/>
      <c r="W39" s="791"/>
      <c r="X39" s="791"/>
      <c r="Y39" s="791"/>
      <c r="Z39" s="791"/>
      <c r="AA39" s="791"/>
      <c r="AB39" s="791"/>
      <c r="AC39" s="791"/>
      <c r="AD39" s="73"/>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7"/>
      <c r="BJ39" s="77"/>
    </row>
    <row r="40" spans="1:62" s="72" customFormat="1" ht="17.100000000000001" customHeight="1">
      <c r="A40" s="51" t="s">
        <v>10</v>
      </c>
      <c r="B40" s="51"/>
      <c r="C40" s="51"/>
      <c r="D40" s="51"/>
      <c r="E40" s="51"/>
      <c r="F40" s="51"/>
      <c r="G40" s="51"/>
      <c r="H40" s="791">
        <f>別紙!H40</f>
        <v>0</v>
      </c>
      <c r="I40" s="791"/>
      <c r="J40" s="791"/>
      <c r="K40" s="791"/>
      <c r="L40" s="791"/>
      <c r="M40" s="791"/>
      <c r="N40" s="791"/>
      <c r="O40" s="791"/>
      <c r="P40" s="791"/>
      <c r="Q40" s="791"/>
      <c r="R40" s="791"/>
      <c r="S40" s="791"/>
      <c r="T40" s="791"/>
      <c r="U40" s="791"/>
      <c r="V40" s="791"/>
      <c r="W40" s="791"/>
      <c r="X40" s="791"/>
      <c r="Y40" s="791"/>
      <c r="Z40" s="791"/>
      <c r="AA40" s="791"/>
      <c r="AB40" s="791"/>
      <c r="AC40" s="791"/>
      <c r="AD40" s="73"/>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7"/>
      <c r="BJ40" s="77"/>
    </row>
    <row r="41" spans="1:62" s="72" customFormat="1" ht="17.100000000000001" customHeight="1">
      <c r="A41" s="51" t="s">
        <v>11</v>
      </c>
      <c r="B41" s="51"/>
      <c r="C41" s="51"/>
      <c r="D41" s="51"/>
      <c r="E41" s="51"/>
      <c r="F41" s="51"/>
      <c r="G41" s="51"/>
      <c r="H41" s="773">
        <f>別紙!H41</f>
        <v>0</v>
      </c>
      <c r="I41" s="773"/>
      <c r="J41" s="773"/>
      <c r="K41" s="102"/>
      <c r="L41" s="96"/>
      <c r="M41" s="96"/>
      <c r="N41" s="96"/>
      <c r="O41" s="82"/>
      <c r="P41" s="82"/>
      <c r="Q41" s="82"/>
      <c r="R41" s="82"/>
      <c r="S41" s="82"/>
      <c r="T41" s="82"/>
      <c r="U41" s="82"/>
      <c r="V41" s="82"/>
      <c r="W41" s="82"/>
      <c r="X41" s="82"/>
      <c r="Y41" s="82"/>
      <c r="Z41" s="82"/>
      <c r="AA41" s="82"/>
      <c r="AB41" s="82"/>
      <c r="AC41" s="82"/>
      <c r="AD41" s="73"/>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7"/>
      <c r="BJ41" s="77"/>
    </row>
    <row r="42" spans="1:62" s="72" customFormat="1" ht="17.100000000000001" customHeight="1">
      <c r="A42" s="51" t="s">
        <v>12</v>
      </c>
      <c r="B42" s="51"/>
      <c r="C42" s="51"/>
      <c r="D42" s="51"/>
      <c r="E42" s="51"/>
      <c r="F42" s="51"/>
      <c r="G42" s="51"/>
      <c r="H42" s="791">
        <f>別紙!H42</f>
        <v>0</v>
      </c>
      <c r="I42" s="791"/>
      <c r="J42" s="791"/>
      <c r="K42" s="791"/>
      <c r="L42" s="791"/>
      <c r="M42" s="791"/>
      <c r="N42" s="791"/>
      <c r="O42" s="791"/>
      <c r="P42" s="791"/>
      <c r="Q42" s="791"/>
      <c r="R42" s="791"/>
      <c r="S42" s="791"/>
      <c r="T42" s="791"/>
      <c r="U42" s="791"/>
      <c r="V42" s="791"/>
      <c r="W42" s="791"/>
      <c r="X42" s="791"/>
      <c r="Y42" s="791"/>
      <c r="Z42" s="791"/>
      <c r="AA42" s="791"/>
      <c r="AB42" s="791"/>
      <c r="AC42" s="791"/>
      <c r="AD42" s="73"/>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7"/>
      <c r="BJ42" s="77"/>
    </row>
    <row r="43" spans="1:62" s="72" customFormat="1" ht="17.100000000000001" customHeight="1">
      <c r="A43" s="51"/>
      <c r="B43" s="51"/>
      <c r="C43" s="51"/>
      <c r="D43" s="51"/>
      <c r="E43" s="51"/>
      <c r="F43" s="51"/>
      <c r="G43" s="51"/>
      <c r="H43" s="806"/>
      <c r="I43" s="806"/>
      <c r="J43" s="806"/>
      <c r="K43" s="806"/>
      <c r="L43" s="806"/>
      <c r="M43" s="85"/>
      <c r="N43" s="85"/>
      <c r="O43" s="85"/>
      <c r="P43" s="85"/>
      <c r="Q43" s="85"/>
      <c r="R43" s="85"/>
      <c r="S43" s="85"/>
      <c r="T43" s="85"/>
      <c r="U43" s="85"/>
      <c r="V43" s="85"/>
      <c r="W43" s="85"/>
      <c r="X43" s="85"/>
      <c r="Y43" s="85"/>
      <c r="Z43" s="85"/>
      <c r="AA43" s="85"/>
      <c r="AB43" s="85"/>
      <c r="AC43" s="85"/>
      <c r="AD43" s="73"/>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7"/>
      <c r="BJ43" s="77"/>
    </row>
    <row r="44" spans="1:62" s="72" customFormat="1" ht="17.100000000000001" customHeight="1">
      <c r="A44" s="51"/>
      <c r="B44" s="51"/>
      <c r="C44" s="51"/>
      <c r="D44" s="51"/>
      <c r="E44" s="51"/>
      <c r="F44" s="51"/>
      <c r="G44" s="51"/>
      <c r="H44" s="85"/>
      <c r="I44" s="85"/>
      <c r="J44" s="85"/>
      <c r="K44" s="85"/>
      <c r="L44" s="85"/>
      <c r="M44" s="85"/>
      <c r="N44" s="85"/>
      <c r="O44" s="85"/>
      <c r="P44" s="85"/>
      <c r="Q44" s="85"/>
      <c r="R44" s="85"/>
      <c r="S44" s="85"/>
      <c r="T44" s="85"/>
      <c r="U44" s="85"/>
      <c r="V44" s="85"/>
      <c r="W44" s="85"/>
      <c r="X44" s="85"/>
      <c r="Y44" s="85"/>
      <c r="Z44" s="85"/>
      <c r="AA44" s="85"/>
      <c r="AB44" s="85"/>
      <c r="AC44" s="85"/>
      <c r="AD44" s="73"/>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7"/>
      <c r="BJ44" s="77"/>
    </row>
  </sheetData>
  <sheetProtection sheet="1" objects="1" scenarios="1"/>
  <mergeCells count="41">
    <mergeCell ref="H6:J6"/>
    <mergeCell ref="A1:AC1"/>
    <mergeCell ref="A2:AC2"/>
    <mergeCell ref="H3:AC3"/>
    <mergeCell ref="H4:AC4"/>
    <mergeCell ref="H5:AC5"/>
    <mergeCell ref="H18:AC18"/>
    <mergeCell ref="H7:AC7"/>
    <mergeCell ref="H8:L8"/>
    <mergeCell ref="AN8:AO8"/>
    <mergeCell ref="AV8:AX8"/>
    <mergeCell ref="H10:AC10"/>
    <mergeCell ref="H11:AC11"/>
    <mergeCell ref="H12:AC12"/>
    <mergeCell ref="H13:J13"/>
    <mergeCell ref="H14:AC14"/>
    <mergeCell ref="H15:L15"/>
    <mergeCell ref="H17:AC17"/>
    <mergeCell ref="H41:J41"/>
    <mergeCell ref="H42:AC42"/>
    <mergeCell ref="H43:L43"/>
    <mergeCell ref="H33:AC33"/>
    <mergeCell ref="H34:J34"/>
    <mergeCell ref="H35:AC35"/>
    <mergeCell ref="H36:L36"/>
    <mergeCell ref="H39:AC39"/>
    <mergeCell ref="H40:AC40"/>
    <mergeCell ref="H38:AC38"/>
    <mergeCell ref="H26:AC26"/>
    <mergeCell ref="H32:AC32"/>
    <mergeCell ref="AF19:BA19"/>
    <mergeCell ref="H19:AC19"/>
    <mergeCell ref="H20:J20"/>
    <mergeCell ref="H27:J27"/>
    <mergeCell ref="H28:AC28"/>
    <mergeCell ref="H29:L29"/>
    <mergeCell ref="H31:AC31"/>
    <mergeCell ref="H21:AC21"/>
    <mergeCell ref="H22:L22"/>
    <mergeCell ref="H24:AC24"/>
    <mergeCell ref="H25:AC25"/>
  </mergeCells>
  <phoneticPr fontId="10"/>
  <dataValidations count="1">
    <dataValidation imeMode="halfKatakana" allowBlank="1" showInputMessage="1" showErrorMessage="1" sqref="H4:AC4 H11:AC12 H18:AC19 H25:AC26 H28:AC28 H35:AC35 H14:AC14 H21:AC21 H32:AC33 H39:AC40 H42:AC42" xr:uid="{00000000-0002-0000-0800-000000000000}"/>
  </dataValidations>
  <pageMargins left="0.70866141732283472" right="0.70866141732283472" top="0.74803149606299213" bottom="0.74803149606299213" header="0.31496062992125984" footer="0.31496062992125984"/>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65</vt:i4>
      </vt:variant>
    </vt:vector>
  </HeadingPairs>
  <TitlesOfParts>
    <vt:vector size="88" baseType="lpstr">
      <vt:lpstr>【申請書】第一面</vt:lpstr>
      <vt:lpstr>第二面</vt:lpstr>
      <vt:lpstr>別紙</vt:lpstr>
      <vt:lpstr>第三面</vt:lpstr>
      <vt:lpstr>第四面</vt:lpstr>
      <vt:lpstr>第五面</vt:lpstr>
      <vt:lpstr>第六面</vt:lpstr>
      <vt:lpstr>【概要書】第一面</vt:lpstr>
      <vt:lpstr>概ー別紙 (2)</vt:lpstr>
      <vt:lpstr>概ー第二面 </vt:lpstr>
      <vt:lpstr>概ー第三面</vt:lpstr>
      <vt:lpstr>建築工事届（別記第40号様式）※令和7年１月1日着工～</vt:lpstr>
      <vt:lpstr>追加記入欄</vt:lpstr>
      <vt:lpstr>受付票</vt:lpstr>
      <vt:lpstr>現地調査表</vt:lpstr>
      <vt:lpstr>関係企業</vt:lpstr>
      <vt:lpstr>検査予約</vt:lpstr>
      <vt:lpstr>中間検査</vt:lpstr>
      <vt:lpstr>完了検査</vt:lpstr>
      <vt:lpstr>Sheet2</vt:lpstr>
      <vt:lpstr>用途番号用</vt:lpstr>
      <vt:lpstr>市町村コード</vt:lpstr>
      <vt:lpstr>市町村コード (2)</vt:lpstr>
      <vt:lpstr>【概要書】第一面!Print_Area</vt:lpstr>
      <vt:lpstr>【申請書】第一面!Print_Area</vt:lpstr>
      <vt:lpstr>概ー第三面!Print_Area</vt:lpstr>
      <vt:lpstr>'概ー第二面 '!Print_Area</vt:lpstr>
      <vt:lpstr>'概ー別紙 (2)'!Print_Area</vt:lpstr>
      <vt:lpstr>完了検査!Print_Area</vt:lpstr>
      <vt:lpstr>関係企業!Print_Area</vt:lpstr>
      <vt:lpstr>'建築工事届（別記第40号様式）※令和7年１月1日着工～'!Print_Area</vt:lpstr>
      <vt:lpstr>検査予約!Print_Area</vt:lpstr>
      <vt:lpstr>現地調査表!Print_Area</vt:lpstr>
      <vt:lpstr>受付票!Print_Area</vt:lpstr>
      <vt:lpstr>第五面!Print_Area</vt:lpstr>
      <vt:lpstr>第三面!Print_Area</vt:lpstr>
      <vt:lpstr>第四面!Print_Area</vt:lpstr>
      <vt:lpstr>第二面!Print_Area</vt:lpstr>
      <vt:lpstr>中間検査!Print_Area</vt:lpstr>
      <vt:lpstr>追加記入欄!Print_Area</vt:lpstr>
      <vt:lpstr>別紙!Print_Area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Company>株式会社　総研</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t-kimura</dc:creator>
  <cp:lastModifiedBy>丸橋 優也</cp:lastModifiedBy>
  <cp:lastPrinted>2025-08-20T23:41:28Z</cp:lastPrinted>
  <dcterms:created xsi:type="dcterms:W3CDTF">2014-08-12T02:54:32Z</dcterms:created>
  <dcterms:modified xsi:type="dcterms:W3CDTF">2026-02-05T06:17:02Z</dcterms:modified>
</cp:coreProperties>
</file>